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tabRatio="684" firstSheet="1" activeTab="6"/>
  </bookViews>
  <sheets>
    <sheet name="1 TH KH 2024" sheetId="1" state="hidden" r:id="rId1"/>
    <sheet name="1A TH KH 2024" sheetId="2" r:id="rId2"/>
    <sheet name="2 NSDP" sheetId="3" state="hidden" r:id="rId3"/>
    <sheet name="2A NSDP" sheetId="4" state="hidden" r:id="rId4"/>
    <sheet name="3 NSTW" sheetId="5" state="hidden" r:id="rId5"/>
    <sheet name="4 CTMTQG" sheetId="6" state="hidden" r:id="rId6"/>
    <sheet name="2A CTMTQG" sheetId="7" r:id="rId7"/>
  </sheets>
  <externalReferences>
    <externalReference r:id="rId10"/>
    <externalReference r:id="rId11"/>
    <externalReference r:id="rId12"/>
  </externalReferences>
  <definedNames>
    <definedName name="_xlnm.Print_Area" localSheetId="0">'1 TH KH 2024'!$A$1:$J$22</definedName>
    <definedName name="_xlnm.Print_Area" localSheetId="1">'1A TH KH 2024'!$A$1:$J$22</definedName>
    <definedName name="_xlnm.Print_Area" localSheetId="2">'2 NSDP'!$A$1:$AG$31</definedName>
    <definedName name="_xlnm.Print_Area" localSheetId="6">'2A CTMTQG'!$A$1:$R$31</definedName>
    <definedName name="_xlnm.Print_Area" localSheetId="3">'2A NSDP'!$A$1:$R$15</definedName>
    <definedName name="_xlnm.Print_Area" localSheetId="4">'3 NSTW'!$A$1:$X$34</definedName>
    <definedName name="_xlnm.Print_Area" localSheetId="5">'4 CTMTQG'!$A$1:$AG$108</definedName>
    <definedName name="_xlnm.Print_Titles" localSheetId="0">'1 TH KH 2024'!$5:$6</definedName>
    <definedName name="_xlnm.Print_Titles" localSheetId="2">'2 NSDP'!$5:$7</definedName>
    <definedName name="_xlnm.Print_Titles" localSheetId="6">'2A CTMTQG'!$5:$8</definedName>
    <definedName name="_xlnm.Print_Titles" localSheetId="4">'3 NSTW'!$5:$7</definedName>
    <definedName name="_xlnm.Print_Titles" localSheetId="5">'4 CTMTQG'!$5:$7</definedName>
  </definedNames>
  <calcPr fullCalcOnLoad="1"/>
</workbook>
</file>

<file path=xl/sharedStrings.xml><?xml version="1.0" encoding="utf-8"?>
<sst xmlns="http://schemas.openxmlformats.org/spreadsheetml/2006/main" count="1084" uniqueCount="369">
  <si>
    <t>2</t>
  </si>
  <si>
    <t>Đơn vị: Triệu đồng</t>
  </si>
  <si>
    <t>Tổng số (tất cả các nguồn vốn)</t>
  </si>
  <si>
    <t>TỔNG SỐ</t>
  </si>
  <si>
    <t>3</t>
  </si>
  <si>
    <t>4</t>
  </si>
  <si>
    <t xml:space="preserve">Trong đó: </t>
  </si>
  <si>
    <t>Trong đó:</t>
  </si>
  <si>
    <t>Danh mục dự án</t>
  </si>
  <si>
    <t>Trong đó: NSTW</t>
  </si>
  <si>
    <t>1</t>
  </si>
  <si>
    <t>5</t>
  </si>
  <si>
    <t>Số quyết định ngày, tháng, năm ban hành</t>
  </si>
  <si>
    <t>Nguồn vốn</t>
  </si>
  <si>
    <t>Kế hoạch</t>
  </si>
  <si>
    <t>STT</t>
  </si>
  <si>
    <t>(3)</t>
  </si>
  <si>
    <t>(4)</t>
  </si>
  <si>
    <t xml:space="preserve">Ghi chú: * Đề nghị các dự án ghi rõ dự kiến năm hoàn thành để có cơ sở xác định số dự án hoàn thành trong các năm </t>
  </si>
  <si>
    <t>Biểu mẫu III</t>
  </si>
  <si>
    <t>TT</t>
  </si>
  <si>
    <t>Địa điểm XD</t>
  </si>
  <si>
    <t>Năng lực thiết kế</t>
  </si>
  <si>
    <t>Thời gian KC-HT</t>
  </si>
  <si>
    <t>Quyết định đầu tư</t>
  </si>
  <si>
    <t>Ghi chú</t>
  </si>
  <si>
    <t xml:space="preserve">TMĐT </t>
  </si>
  <si>
    <t>A</t>
  </si>
  <si>
    <t>(1)</t>
  </si>
  <si>
    <t>(2)</t>
  </si>
  <si>
    <t>B</t>
  </si>
  <si>
    <t>Vốn NSNN</t>
  </si>
  <si>
    <t>Vốn đầu tư trong cân đối ngân sách địa phương</t>
  </si>
  <si>
    <t>Vốn ngân sách trung ương</t>
  </si>
  <si>
    <t>6</t>
  </si>
  <si>
    <t>7</t>
  </si>
  <si>
    <t>8</t>
  </si>
  <si>
    <t>9</t>
  </si>
  <si>
    <t>-</t>
  </si>
  <si>
    <t>Nhóm dự án</t>
  </si>
  <si>
    <t>Năm 2023</t>
  </si>
  <si>
    <t>1.1</t>
  </si>
  <si>
    <t>1.2</t>
  </si>
  <si>
    <t>1.3</t>
  </si>
  <si>
    <t>Vốn Chương trình Mục tiêu quốc gia</t>
  </si>
  <si>
    <t>Chương trình mục tiêu quốc gia phát triển kinh tế - xã hội vùng đồng bào dân tộc thiểu số và miền núi</t>
  </si>
  <si>
    <t>Chương trình mục tiêu quốc gia giảm nghèo bền vững</t>
  </si>
  <si>
    <t>Chương trình mục tiêu quốc gia xây dựng nông thôn mới</t>
  </si>
  <si>
    <t>Trong đó: NSĐP</t>
  </si>
  <si>
    <t>Đã bố trí vốn đến hết KH năm 2023</t>
  </si>
  <si>
    <t>Các dự án hoàn thành, bàn giao, đưa vào sử dụng đến ngày 31/12/2023</t>
  </si>
  <si>
    <t>Các dự án dự kiến hoàn thành năm 2024</t>
  </si>
  <si>
    <t>Các dự án khởi công mới năm 2024</t>
  </si>
  <si>
    <t>CẤP TỈNH QUẢN LÝ</t>
  </si>
  <si>
    <t>Xây dựng trường PTDT bán trú tiểu học xã Mường Đun, huyện Tủa Chùa</t>
  </si>
  <si>
    <t>Nâng cấp các tuyến đường nội thị thị trấn Tủa Chùa, huyện Tủa Chùa</t>
  </si>
  <si>
    <t>Nâng cấp, sửa chữa nhà khách Huyện ủy - HĐND và UBND huyện Tủa Chùa</t>
  </si>
  <si>
    <t>C</t>
  </si>
  <si>
    <t>Xã Mường Đun</t>
  </si>
  <si>
    <t>Thị trấn</t>
  </si>
  <si>
    <t>2021-2023</t>
  </si>
  <si>
    <t>3227 ngày 14/12/2021</t>
  </si>
  <si>
    <t>3140 ngày 30/11/2021</t>
  </si>
  <si>
    <t>3228 ngày 14/12/2021</t>
  </si>
  <si>
    <t>2023-2025</t>
  </si>
  <si>
    <t>Xã Tả Phìn</t>
  </si>
  <si>
    <t>Xã Huổi Só</t>
  </si>
  <si>
    <t>Huyện Tủa Chùa</t>
  </si>
  <si>
    <t>2024-2025</t>
  </si>
  <si>
    <t>Chương trình mục tiêu phát triển kinh tế - xã hội các vùng</t>
  </si>
  <si>
    <t>Nâng cấp tuyến đường Thị trấn - Sính Phình - Tả Phìn, huyện Tủa Chùa</t>
  </si>
  <si>
    <t>Thị trấn, Sính Phình, Tả Phìn</t>
  </si>
  <si>
    <t>2021-2024</t>
  </si>
  <si>
    <t>976 ngày 30/5/2021</t>
  </si>
  <si>
    <t>Ổn định dân cư phát triển kinh tế - xã hội vùng tái định cư thủy điện Sơn La huyện Tủa Chùa</t>
  </si>
  <si>
    <t>Đường giao thông khu tái định cư Huổi lực, thị trấn Tủa Chùa</t>
  </si>
  <si>
    <t>Đường sản xuất điểm dân cư Huổi Trẳng (Đường ra khu sản xuất Huổi Trẳng), xã Tủa Thàng</t>
  </si>
  <si>
    <t>Đường giao thông nội bản Khu tái định cư Tà Huổi Tráng - Tà Si Láng, xã Tủa Thàng</t>
  </si>
  <si>
    <t>Đường giao thông nội bản khu tái định cư Huổi Lóng, xã Huổi Só</t>
  </si>
  <si>
    <t>Đường Đề Chu - Tủa Thàng, xã Tủa Thàng</t>
  </si>
  <si>
    <t>Đường Tà Si Láng - Pắc Na, xã Tủa Thàng</t>
  </si>
  <si>
    <t>Đường UBND xã Huổi Só - khu TĐC Huổi Lóng, xã Huổi Só</t>
  </si>
  <si>
    <t>Thuỷ lợi Huổi Trẳng, xã Tủa Thàng</t>
  </si>
  <si>
    <t>Cấp nước sinh hoạt điểm tái định cư Tà Si Láng, xã Tủa Thàng</t>
  </si>
  <si>
    <t>Cấp nước sinh hoạt điểm dân cư số 4, xã Tủa Thàng</t>
  </si>
  <si>
    <t>Đường giao thông Tả Phìn - Huổi Só - Sông Đà</t>
  </si>
  <si>
    <t>Đường giao thông Huổi Só - Háng Pàng - Páo Tỉnh Làng xã Tả Sìn Thàng</t>
  </si>
  <si>
    <t>Đường giao thông Huổi Lóng đến thôn Huổi Ca, xã Huổi Só</t>
  </si>
  <si>
    <t>Đường sản xuất cụm dân cư Tà Si Láng, xã Tủa Thàng</t>
  </si>
  <si>
    <t>Thủy lợi  bản Làng Giang , xã Sín Chải</t>
  </si>
  <si>
    <t>Cấp nước sinh hoạt cụm Pa Phông thuộc khu tái định cư Huổi Lóng, xã Huổi Só</t>
  </si>
  <si>
    <t>Cấp nước sinh hoạt thôn Huổi Ca thuộc khu tái định cư Huổi Lóng, xã Huổi Só</t>
  </si>
  <si>
    <t>Cấp nước sinh hoạt  điểm bản Làng Giang, xã Sín Chải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</si>
  <si>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</si>
  <si>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</si>
  <si>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</si>
  <si>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</si>
  <si>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</si>
  <si>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</si>
  <si>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</si>
  <si>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</si>
  <si>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</si>
  <si>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Dự án bảo vệ và phát triển rừng</t>
  </si>
  <si>
    <t>Phát triển lâm sản ngoài gỗ</t>
  </si>
  <si>
    <t>2022-2024</t>
  </si>
  <si>
    <t>Xã Tủa Thàng</t>
  </si>
  <si>
    <t>Xã Sín Chải</t>
  </si>
  <si>
    <t>Xã Tả Sìn Thàng</t>
  </si>
  <si>
    <t>Các xã: Tả Phìn, Huổi Só</t>
  </si>
  <si>
    <t>2104 ngày 14/11/2022</t>
  </si>
  <si>
    <t>892 ngày 11/5/2022</t>
  </si>
  <si>
    <t>2021 ngày 03/11/2022</t>
  </si>
  <si>
    <t>1887 ngày 11/10/2022</t>
  </si>
  <si>
    <t>2166 ngày 25/11/2022</t>
  </si>
  <si>
    <t>592 ngày 23/4/2021</t>
  </si>
  <si>
    <t>2167 ngày 25/11/2022</t>
  </si>
  <si>
    <t>813 ngày 27/5/2021</t>
  </si>
  <si>
    <t>759 ngày 20/5/2021</t>
  </si>
  <si>
    <t>2199 ngày 30/11/2022</t>
  </si>
  <si>
    <t>2168 ngày 25/11/2022</t>
  </si>
  <si>
    <t>2170 ngày 25/11/2022</t>
  </si>
  <si>
    <t>894 ngày 11/5/2022</t>
  </si>
  <si>
    <t>891 ngày 11/5/2022</t>
  </si>
  <si>
    <t>737 ngày 17/5/2021</t>
  </si>
  <si>
    <t>693 ngày 11/5/2022</t>
  </si>
  <si>
    <t>820 ngày 27/5/2021</t>
  </si>
  <si>
    <t>738 ngày 17/5/2021</t>
  </si>
  <si>
    <t>945 ngày 28/5/2021</t>
  </si>
  <si>
    <t>Đường giao thông bến thủy Huổi Trẳng, Huổi Só, Mường Lay</t>
  </si>
  <si>
    <t>Nâng cấp tuyến đường Thị trấn - Đề Dê Hu - Sính Phình</t>
  </si>
  <si>
    <t>Sân Vận động Huyện Tủa Chùa</t>
  </si>
  <si>
    <t>Nâng cấp tuyến đường Lầu Câu Phình (xã Lao Xả Phình) - Làng Sảng (xã Tả Sìn Thàng)</t>
  </si>
  <si>
    <t>Nâng cấp tuyến đường Xá Nhè - Mường Đun</t>
  </si>
  <si>
    <t>Sửa chữa, nâng cấp nước sinh hoạt trung tâm xã Tả Phìn, Tả Sìn Thàng và các bản lân cận</t>
  </si>
  <si>
    <t>Thị trấn, xã Sính Phình</t>
  </si>
  <si>
    <t>Xã Trung Thu</t>
  </si>
  <si>
    <t>Các xã Tả Xìn Thàng, Sín Chải</t>
  </si>
  <si>
    <t>Tuyến đường Tả Sìn Thàng - Páo Tình Làng - Sáng Tớ đi Sín Chải, Huổi Só</t>
  </si>
  <si>
    <t>Nâng cấp tuyến đường Pàng Dề (Xá Nhè)  - Phình Sáng, Tuần Giáo</t>
  </si>
  <si>
    <t>Xã Xá Nhè</t>
  </si>
  <si>
    <t>Các xã Lao Xả Phình, Tả Sìn Thàng</t>
  </si>
  <si>
    <t>Các xã Xá Nhè, Mường Đun</t>
  </si>
  <si>
    <t>Các xã Tả Phìn, Tả Sìn Thàng</t>
  </si>
  <si>
    <t>2022-2023</t>
  </si>
  <si>
    <t>1412 ngày 13/8/2022</t>
  </si>
  <si>
    <t>1413 ngày 13/8/2022</t>
  </si>
  <si>
    <t>1415 ngày 13/8/2022</t>
  </si>
  <si>
    <t>1414 ngày 13/8/2022</t>
  </si>
  <si>
    <t xml:space="preserve">B </t>
  </si>
  <si>
    <t>Xã Mường Báng</t>
  </si>
  <si>
    <t>2023-2024</t>
  </si>
  <si>
    <t>CHƯƠNG TRÌNH MTQG PHÁT TRIỂN KINH TẾ - XÃ HỘI VÙNG ĐỒNG BÀO DÂN TỘC THIỂU SỐ VÀ MIỀN NÚI</t>
  </si>
  <si>
    <t>CHƯƠNG TRÌNH MTQG XÂY DỰNG NÔNG THÔN MỚI GIAI ĐOẠN 2021 - 2025</t>
  </si>
  <si>
    <t>CHƯƠNG TRÌNH MTQG GIẢM NGHÈO BỀN VỮNG GIAI ĐOẠN 2021-2025</t>
  </si>
  <si>
    <t>Dự án dự kiến hoàn thành năm 2023</t>
  </si>
  <si>
    <t>Bổ sung, nâng cấp các trường Tiểu học và THCS trên địa bàn xã Tủa Thàng</t>
  </si>
  <si>
    <t>Bổ sung, nâng cấp các trường Tiểu học và THCS trên địa bàn xã Sính Phình</t>
  </si>
  <si>
    <t>Xã Sính Phình</t>
  </si>
  <si>
    <t>3363 ngày
30/12/2021</t>
  </si>
  <si>
    <t>Dự án khởi công mới năm 2023</t>
  </si>
  <si>
    <t>Xã Lao Xả Phình</t>
  </si>
  <si>
    <t>Đường giao thông và hệ thống thoát nước bản Huổi só, xã Huổi Só</t>
  </si>
  <si>
    <t>Cấp nước sinh hoạt bản Huổi só, xã Huổi Só</t>
  </si>
  <si>
    <t>Thoát nước thải, vệ sinh môi trường bản Huổi só, xã Huổi Só</t>
  </si>
  <si>
    <t xml:space="preserve"> Cấp điện sinh hoạt bản Huổi só, xã Huổi Só</t>
  </si>
  <si>
    <t>Hạ tầng thông tin và truyền thông bản Huổi só, xã Huổi Só</t>
  </si>
  <si>
    <t>Các dự án chuyển tiếp hoàn thành sau năm 2023</t>
  </si>
  <si>
    <t>2940 ngày 06/12/2022</t>
  </si>
  <si>
    <t>2941 ngày 06/12/2022</t>
  </si>
  <si>
    <t>2942 ngày 06/12/2022</t>
  </si>
  <si>
    <t>2943 ngày 06/12/2022</t>
  </si>
  <si>
    <t>2944 ngày 06/12/2022</t>
  </si>
  <si>
    <t>Ngân sách Tỉnh quản lý</t>
  </si>
  <si>
    <t>Biểu mẫu IV</t>
  </si>
  <si>
    <t>Mở mới tuyến đường từ Đở Áng Đàng đi thôn Phiêng Páng, xã Sính Phình</t>
  </si>
  <si>
    <t>2946 ngày 06/12/2022</t>
  </si>
  <si>
    <t>Nâng cấp tuyến đường nội thôn Nà Sa từ ông Thào A Lử đến nhà ông Giàng A Hạng, xã Tả Phìn</t>
  </si>
  <si>
    <t>2947 ngày 06/12/2022</t>
  </si>
  <si>
    <t>Bổ sung, nâng cấp trường Tiểu học và THCS Lao Xả Phình, xã Lao Xả Phình</t>
  </si>
  <si>
    <t>2950 ngày 06/12/2022</t>
  </si>
  <si>
    <t>Nâng cấp tuyến đường từ Háng Sùa đi Tà Dê, xã Tả Sín Thàng</t>
  </si>
  <si>
    <t>Mở mới tuyến đường từ Tà Dung vào khu sản xuất Chớ Tính 3, xã Tả Phìn</t>
  </si>
  <si>
    <t>Nâng cấp đường nội thôn Tủa Thàng từ nhà ông Giàng sáu Cha đến nhà ông Thào A Súa, xã Tủa Thàng</t>
  </si>
  <si>
    <t>Đường nội thôn Pàng Dề A, xã Xá Nhè</t>
  </si>
  <si>
    <t>Nhà văn hóa thôn 2, xã Huổi Só</t>
  </si>
  <si>
    <t>Đường Nhù Pông Chua đi thôn 3 xã Sính Phình</t>
  </si>
  <si>
    <t>2945 ngày 06/12/2022</t>
  </si>
  <si>
    <t>Nâng cấp tuyến đường từ trung tâm xã - thông Háng Là, xã Sín Chải</t>
  </si>
  <si>
    <t>2948 ngày 06/12/2022</t>
  </si>
  <si>
    <t>Bổ sung, nâng cấp các trường Tiểu học và THCS trên địa bàn xã Tả Phìn</t>
  </si>
  <si>
    <t>2951 ngày 06/12/2022</t>
  </si>
  <si>
    <t>KH đầu tư trung hạn giai đoạn 2021-2025</t>
  </si>
  <si>
    <t>Nhu cầu kế hoạch năm 2024</t>
  </si>
  <si>
    <t>KH đầu tư trung hạn vốn NSĐP giai đoạn 2021-2025</t>
  </si>
  <si>
    <t>Nhu cầu kế hoạch 2024</t>
  </si>
  <si>
    <t>Giai đoạn 2021-2025</t>
  </si>
  <si>
    <t>Trong đó: đã giao kế hoạch các năm 2021, 2022, 2023</t>
  </si>
  <si>
    <t>KH đầu tư trung hạn vốn NSTW giai đoạn 2021-2025</t>
  </si>
  <si>
    <t xml:space="preserve"> Dự án sắp xếp ổn định dân cư bản Huổi Só, xã Huổi Só, huyện Tủa Chùa</t>
  </si>
  <si>
    <t>Nước sinh hoạt trung tâm xã Tủa Thàng</t>
  </si>
  <si>
    <t>Nâng cấp tuyến đường nội thôn Hồng Ngài, xã Huổi Só</t>
  </si>
  <si>
    <t xml:space="preserve">Nâng cấp tuyến đường nội thôn Đề Tâu (nhánh từ nhà ông Sùng A Xà đến nhà ông Khu), xã Mường Đun </t>
  </si>
  <si>
    <t>Nâng cấp tuyến đường đi ra khu sản xuất thôn Đề Tâu, xã Mường Đun</t>
  </si>
  <si>
    <t>Mở mới tuyến đường giao thông nội đồng thôn Phi Giàng 1, xã Tủa Thàng (Từ Chế Ca Trung Phỉ Làng đi Mang Cua Chế)</t>
  </si>
  <si>
    <t>Nâng cấp tuyến đường nội thôn, Thôn Đề Bâu đi đến trục đường chính Vàng Chua, xã Trung Thu</t>
  </si>
  <si>
    <t>Nâng cấp tuyến đường giao thông nội thôn Háng Cu Tâu, xã Trung Thu</t>
  </si>
  <si>
    <t>Nâng cấp tuyến đường nội thôn Bản Hẹ, xã Xá Nhè</t>
  </si>
  <si>
    <t>Nâng cấp tuyến đường ra khu sản xuất thôn Trung Dù, xã Xá Nhè</t>
  </si>
  <si>
    <t>Đường vào khu sản xuất thôn Tỉnh B, xã Xá Nhè</t>
  </si>
  <si>
    <t>Nâng cấp tuyến đường giao thông cổng thôn văn hóa thôn 3 đến nhà ông Ly Sáu Thanh, xã Lao Xả Phình</t>
  </si>
  <si>
    <t>Nâng cấp đường từ nhà ông Ly A Dè ra khu sản xuất Táng Tò thôn 1 xã Lao Xả Phình</t>
  </si>
  <si>
    <t xml:space="preserve">Bổ sung, nâng cấp các trường Tiểu học và THCS trên địa bàn xã Trung Thu </t>
  </si>
  <si>
    <t>Bổ sung, nâng cấp các trường Tiểu học và THCS trên địa bàn xã Mường Đun</t>
  </si>
  <si>
    <t>Bổ sung, nâng cấp trường Tiểu học Xá Nhè, xã Xá Nhè</t>
  </si>
  <si>
    <t>Bổ sung, nâng cấp trường Tiểu học Tả Sìn Thàng, xã Tả Sìn Thàng</t>
  </si>
  <si>
    <t>Bổ sung, nâng cấp các trường Tiểu học và THCS trên địa bàn xã Sín Chải</t>
  </si>
  <si>
    <t>Cơ sở hạ tầng  Bảo tồn phát huy giá trị văn hóa truyền thống tốt đẹp của các dân tộc thiểu số gắn với phát triển du lịch</t>
  </si>
  <si>
    <t>Nước sinh hoạt thôn Trung Gầu Bua, xã Sín Chải, huyện Tủa Chùa</t>
  </si>
  <si>
    <t>Nâng cấp đường đi khu sản xuất thôn Từ Ngài 1, 2 xã Mường Báng</t>
  </si>
  <si>
    <t>1000 ngày 21/6/2023</t>
  </si>
  <si>
    <t>2952 ngày 06/12/2022</t>
  </si>
  <si>
    <t>2953 ngày 06/12/2022</t>
  </si>
  <si>
    <t>2954 ngày 06/12/2022</t>
  </si>
  <si>
    <t>Cải tạo, nâng cấp đường nội thôn Sung Ún, xã Mường Báng</t>
  </si>
  <si>
    <t>2755 ngày 29/9/2023</t>
  </si>
  <si>
    <t>Cải tạo, nâng cấp đường nội thôn Phai Tung, xã Mường Báng</t>
  </si>
  <si>
    <t>2901 ngày 19/10/2023</t>
  </si>
  <si>
    <t>Cải tạo, nâng cấp đường ra khu sản xuất thôn Tiên Phong, xã Mường Bàng</t>
  </si>
  <si>
    <t>Nước sinh hoạt thôn Pú Ôn, xã Mường Báng</t>
  </si>
  <si>
    <t>Cải tạo, nâng cấp đường nội thôn cụm 1 thôn Pú Ôn, xã Mường Báng</t>
  </si>
  <si>
    <t>Sửa chữa, nâng cấp nước sinh hoạt thôn Long Hung và khu trung tâm hành chính xã mới</t>
  </si>
  <si>
    <t>Nước sinh hoạt thôn Háng Chở, xã Mường Báng</t>
  </si>
  <si>
    <t>Nước sinh hoạt thôn Nà Áng, xã Mường Báng</t>
  </si>
  <si>
    <t>Sửa chữa, nâng cấp nước sinh hoạt thôn Kể Cải, xã Mường Bàng</t>
  </si>
  <si>
    <t>1458 ngày 11/9/2023</t>
  </si>
  <si>
    <t xml:space="preserve"> Nước sinh hoạt Phía Đề, thôn Pô Ca Dao, xã Trung Thu, huyện Tủa Chùa</t>
  </si>
  <si>
    <t>Nâng cấp tuyến đường nội thôn Nậm Bành, xã Huổi Só</t>
  </si>
  <si>
    <t>Nâng cấp tuyến đường nội thôn Tu Cha, xã Huổi Só</t>
  </si>
  <si>
    <t xml:space="preserve">Xây mới nhà văn hóa Bản Đun, xã Mường Đun </t>
  </si>
  <si>
    <t>Xây mới nhà Văn hóa bản Nà Xa, xã Mường Đun</t>
  </si>
  <si>
    <t>Xây mới nhà văn hóa Đun Nưa, xã Mường Đun</t>
  </si>
  <si>
    <t>Đường nội thôn bản Túc, xã Mường Đun</t>
  </si>
  <si>
    <t>Đường giao thông nội thôn Tà Huổi Tráng 1, xã Tủa Thàng</t>
  </si>
  <si>
    <t>Nâng cấp, sửa chữa thủy lợi Tà Huổi Tráng 1 đến cánh đồng thôn Tà Huổi Tráng 2, xã Tủa Thàng</t>
  </si>
  <si>
    <t>Nâng cấp tuyến đường nội thôn Trung Thu (Từ đầu nguồn nước thôn Trung Thu qua hội tết đến trụ sở xã)</t>
  </si>
  <si>
    <t>Xây mới nhà Văn hóa thôn Đề Ca Hồ, xã Trung Thu</t>
  </si>
  <si>
    <t>19</t>
  </si>
  <si>
    <t>21</t>
  </si>
  <si>
    <t>22</t>
  </si>
  <si>
    <t>24</t>
  </si>
  <si>
    <t>25</t>
  </si>
  <si>
    <t>27</t>
  </si>
  <si>
    <t>Nâng cấp tuyến đường từ Đợi Khó Sì đi Làng Sảng 2, xã Tả Sìn Thàng</t>
  </si>
  <si>
    <t>28</t>
  </si>
  <si>
    <t>Đường Làng Sảng 1 - Háng Dao Cang, xã Tả Sìn Thàng</t>
  </si>
  <si>
    <t xml:space="preserve">Đường giao thông nội thôn Quyết Tiến, thị trấn Tủa Chùa </t>
  </si>
  <si>
    <t>30</t>
  </si>
  <si>
    <t>Nhà văn hóa thôn Nậm Bành, xã Huổi Só</t>
  </si>
  <si>
    <t>31</t>
  </si>
  <si>
    <t>Nhà Văn hóa thôn Bản Phô, xã Trung Thu</t>
  </si>
  <si>
    <t>33</t>
  </si>
  <si>
    <t>Nhà văn hóa thôn Pô Ca Dao, xã Trung Thu</t>
  </si>
  <si>
    <t>34</t>
  </si>
  <si>
    <t>Đường ra khu sản xuất thôn Đề Bâu, xã Trung Thu</t>
  </si>
  <si>
    <t>Đường nội thôn Phi Dinh, xã Sính Phình</t>
  </si>
  <si>
    <t>36</t>
  </si>
  <si>
    <t>Đường ra khu sản xuất thôn Vàng Chua, xã Sính phình</t>
  </si>
  <si>
    <t>37</t>
  </si>
  <si>
    <t>Nhà Văn hóa thôn Tà Lào Cáo</t>
  </si>
  <si>
    <t>Cầu qua suối cạn thôn Tả Phìn nối giữa đường trục thôn và đường vàoTrường Tiểu học Tả Phìn, xã Tả Phìn</t>
  </si>
  <si>
    <t>39</t>
  </si>
  <si>
    <t>Nâng cấp tuyến kênh thôn Háng Sung 2, xã Tả Phìn</t>
  </si>
  <si>
    <t>40</t>
  </si>
  <si>
    <t>Nâng đường nội thôn Háng Tơ Mang, xã Mường Báng</t>
  </si>
  <si>
    <t>Đường nội thôn Pú Ôn, xã Mường Báng</t>
  </si>
  <si>
    <t>42</t>
  </si>
  <si>
    <t>Công trình thủy lợi thôn Phiêng Bung, xã Mường Báng</t>
  </si>
  <si>
    <t>43</t>
  </si>
  <si>
    <t>45</t>
  </si>
  <si>
    <t>47</t>
  </si>
  <si>
    <t>49</t>
  </si>
  <si>
    <t>Biểu mẫu I</t>
  </si>
  <si>
    <t>Biểu mẫu II</t>
  </si>
  <si>
    <t>Dự án dự kiến khởi công mới năm 2023</t>
  </si>
  <si>
    <t xml:space="preserve">Nâng cấp đường liên thôn từ Kể Cải - Từ Ngài 2 - Từ Ngài 1 - Háng Trở </t>
  </si>
  <si>
    <t>Nâng cấp đường liên thôn Đông Phi - Háng Tơ Mang, xã Mường Báng</t>
  </si>
  <si>
    <t>2955 ngày 06/12/2022</t>
  </si>
  <si>
    <t>2956 ngày 06/12/2022</t>
  </si>
  <si>
    <t>Đường trung tâm xã Mường Đun - Bản Hột</t>
  </si>
  <si>
    <t>Tuyến đường từ Sính Phình - Trung Thu - Lao Xả Phình - Tả Sìn Thàng (Trung tâm xã Trung Thu đi Bản Phô - Cáng Phình), huyện Tủa Chùa</t>
  </si>
  <si>
    <t>235 ngày 08/2/2022</t>
  </si>
  <si>
    <t>3229 ngày 14/12/2021</t>
  </si>
  <si>
    <t>Các xã: Trung Thu, Lao Xả Phình</t>
  </si>
  <si>
    <t>Nước sinh hoạt thôn 3, xã Lao Xả Phình, huyện Tủa Chùa</t>
  </si>
  <si>
    <t>Chợ Huổi Lóng xã Huổi Só</t>
  </si>
  <si>
    <t>2939 ngày 06/12/2022</t>
  </si>
  <si>
    <t>2949 ngày 06/12/2022</t>
  </si>
  <si>
    <t>CẤP HUYỆN QUẢN LÝ</t>
  </si>
  <si>
    <t>Các dự án chuyển tiếp hoàn thành sau năm 2024</t>
  </si>
  <si>
    <t>Dự án sắp xếp ổn định dân cư bản Huổi Só, xã Huổi Só, huyện Tủa Chùa</t>
  </si>
  <si>
    <t>Dự án đối ứng vốn CTMTQG (ĐBDTTS)</t>
  </si>
  <si>
    <t>Nâng cấp, sửa chữa Nhà tập luyện và thi đấu, Trung tâm Hội nghị huyện Tủa Chùa</t>
  </si>
  <si>
    <t>Thị trấn Tủa Chùa</t>
  </si>
  <si>
    <t>Đầu tư xây dựng thao trường huấn luyện tổng hợp của huyện</t>
  </si>
  <si>
    <t>Các dự án chuẩn bị đầu tư năm 2024</t>
  </si>
  <si>
    <t>Trụ sở Đảng ủy - HĐND và UBND xã Huổi Só</t>
  </si>
  <si>
    <t>Trùng tu, tôn tạo kiến trúc thành Vàng Lồng xã Tả Phìn</t>
  </si>
  <si>
    <t>Hạ tầng khu trung tâm hành chính mới của xã Mường Báng (giai đoạn 1)</t>
  </si>
  <si>
    <t>Dự án đối ứng vốn CTMTQG (NTM)</t>
  </si>
  <si>
    <t>Khu xử lý chất thải rắn huyện Tủa Chùa</t>
  </si>
  <si>
    <t>Biểu số 01A</t>
  </si>
  <si>
    <t>Kế hoạch vốn năm 2022 được phép kéo dài sang năm 2023</t>
  </si>
  <si>
    <t>Giải ngân từ 1/1/2023 đến 31/8/2023</t>
  </si>
  <si>
    <t>Tỷ lệ giải ngân từ 1/1/2023 đến 31/8/2023</t>
  </si>
  <si>
    <t>Ngân sách Huyện quản lý</t>
  </si>
  <si>
    <t>Biểu số 02A</t>
  </si>
  <si>
    <t>TÌNH HÌNH THỰC HIỆN VỐN NGÂN SÁCH ĐỊA PHƯƠNG ĐƯỢC PHÉP KÉO DÀI GIẢI NGÂN TỪ NĂM 2022 SANG NĂM 2023</t>
  </si>
  <si>
    <t>Ước giải ngân từ 01/01/2023 đến 31/01/2024</t>
  </si>
  <si>
    <t>Tỷ lệ giải ngân từ 01/01/2023 đến 31/01/2024</t>
  </si>
  <si>
    <t>Ước giải ngân từ 01/01/2023 đến 31/12/2023</t>
  </si>
  <si>
    <t>Tỷ lệ giải ngân từ 01/01/2023 đến 31/12/2023</t>
  </si>
  <si>
    <t>Trường mầm non Thị trấn Tủa Chùa (Giai đoạn 2)</t>
  </si>
  <si>
    <t>Điều chỉnh quy hoạch chung thị trấn Tủa Chùa, huyện Tủa Chùa đến năm 2035</t>
  </si>
  <si>
    <t>2021-2022</t>
  </si>
  <si>
    <t>550 ngày 08/6/2021</t>
  </si>
  <si>
    <t>1910 ngày 20/10/2021</t>
  </si>
  <si>
    <t>3033 ngày 14/11/2023</t>
  </si>
  <si>
    <t>3054 ngày 15/11/2023</t>
  </si>
  <si>
    <t>3061 ngày 16/11/2023</t>
  </si>
  <si>
    <t>3084 ngày 22/11/2023</t>
  </si>
  <si>
    <t>3037 ngày 14/11/2023</t>
  </si>
  <si>
    <t>3055 ngày 15/11/2023</t>
  </si>
  <si>
    <t>3031 ngày 14/11/2023</t>
  </si>
  <si>
    <t>3032 ngày 14/11/2023</t>
  </si>
  <si>
    <t>3072 ngày 21/11/2023</t>
  </si>
  <si>
    <t>3079 ngày 21/11/2023</t>
  </si>
  <si>
    <t>3057 ngày 15/11/2023</t>
  </si>
  <si>
    <t>3034 ngày 14/11/2023</t>
  </si>
  <si>
    <t>3035 ngày 14/11/2023</t>
  </si>
  <si>
    <t>3056 ngày 15/11/2023</t>
  </si>
  <si>
    <t>3036 ngày 14/11/2023</t>
  </si>
  <si>
    <t>3058 ngày 16/11/2023</t>
  </si>
  <si>
    <t>ƯỚC TÌNH HÌNH THỰC HIỆN KẾ HOẠCH ĐẦU TƯ CÔNG NĂM 2023</t>
  </si>
  <si>
    <t>TÌNH HÌNH THỰC HIỆN KẾ HOẠCH ĐẦU TƯ VỐN NGÂN SÁCH ĐỊA PHƯƠNG NĂM 2023</t>
  </si>
  <si>
    <t>TÌNH HÌNH THỰC HIỆN KẾ HOẠCH ĐẦU TƯ VỐN NGÂN SÁCH TRUNG ƯƠNG (VỐN TRONG NƯỚC) NĂM 2023</t>
  </si>
  <si>
    <t>TÌNH HÌNH THỰC HIỆN KẾ HOẠCH ĐẦU TƯ VỐN CHƯƠNG TRÌNH MỤC TIÊU QUỐC GIA NĂM 2023</t>
  </si>
  <si>
    <t>(kèm theo Báo cáo số       /BC-UBND ngày      tháng 5 năm 2024 của UBND huyện Tủa Chùa)</t>
  </si>
  <si>
    <t>Giải ngân từ 01/01/2024 đến 07/5/2024</t>
  </si>
  <si>
    <t>Tỷ lệ giải ngân từ 01/01/2024 đến 07/5/2024</t>
  </si>
  <si>
    <t>Kế hoạch vốn năm 2023 được phép kéo dài sang năm 2024</t>
  </si>
  <si>
    <t>Tuyến đường Tả Sìn Thàng - Páo Tỉnh Làng - Sáng Tớ đi Sín Chải, Huổi Só</t>
  </si>
  <si>
    <t>Các dự án hoàn thành, bàn giao, đưa vào sử dụng đến ngày 31/12/2024</t>
  </si>
  <si>
    <t>Các dự án hoàn thành, bàn giao, đưa vào sử dụng sau ngày 31/12/2024</t>
  </si>
  <si>
    <t>Nâng cấp tuyến đường Pàng Dề (Xá Nhè) -Phình Sáng, Tuần Giáo</t>
  </si>
  <si>
    <t>1000/QĐ-UBND  29/6/2023</t>
  </si>
  <si>
    <t>2953/QĐ-UBND  06/12/2022</t>
  </si>
  <si>
    <t>2954/QĐ-UBND  06/12/2022</t>
  </si>
  <si>
    <t>Xã: Xá Nhè, Mường Đun</t>
  </si>
  <si>
    <t>Xã: Tả Phìn, Tả Sìn Thàng</t>
  </si>
  <si>
    <t>CHƯƠNG TRÌNH MỤC TIÊU QUỐC GIA XÂY DỰNG NÔNG THÔN MỚI</t>
  </si>
  <si>
    <t>VỐN CHƯƠNG TRÌNH MTQG PHÁT TRIỂN KINH TẾ - XÃ HỘI VÙNG ĐỒNG BÀO DÂN TỘC THIỂU SỐ VÀ MIỀN NÚI (NGHỊ QUYẾT 88)</t>
  </si>
  <si>
    <t xml:space="preserve">Đường Trung tâm xã Mường Đun - bản Hột </t>
  </si>
  <si>
    <t>4.000</t>
  </si>
  <si>
    <t>4.525</t>
  </si>
  <si>
    <t>TÌNH HÌNH THỰC HIỆN VỐN ĐƯỢC PHÉP KÉO DÀI GIẢI NGÂN TỪ NĂM 2023 SANG NĂM 2024</t>
  </si>
  <si>
    <t>Giải ngân từ 01/01/2024 đến 30/5/2024</t>
  </si>
  <si>
    <t>Tỷ lệ giải ngân từ 01/01/2024 đến 30/5/2024</t>
  </si>
  <si>
    <t>TÌNH HÌNH THỰC HIỆN VỐN CHƯƠNG TRÌNH MỤC TIÊU QUỐC GIA ĐƯỢC PHÉP KÉO DÀI GIẢI NGÂN TỪ NĂM 2023 SANG NĂM 2024</t>
  </si>
  <si>
    <t xml:space="preserve"> Biểu số 02A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</si>
</sst>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_-* #,##0.00\ _V_N_D_-;\-* #,##0.00\ _V_N_D_-;_-* &quot;-&quot;??\ _V_N_D_-;_-@_-"/>
    <numFmt numFmtId="181" formatCode="#,##0;[Red]#,##0"/>
    <numFmt numFmtId="182" formatCode="#,##0.0"/>
    <numFmt numFmtId="183" formatCode="_(* #,##0_);_(* \(#,##0\);_(* &quot;-&quot;??_);_(@_)"/>
    <numFmt numFmtId="184" formatCode="_(* #,##0.0_);_(* \(#,##0.0\);_(* &quot;-&quot;??_);_(@_)"/>
    <numFmt numFmtId="185" formatCode="#,##0.000"/>
    <numFmt numFmtId="186" formatCode="0.0"/>
    <numFmt numFmtId="187" formatCode="0.000"/>
    <numFmt numFmtId="188" formatCode="_-* #,##0.00\ _₫_-;\-* #,##0.00\ _₫_-;_-* &quot;-&quot;&quot;?&quot;&quot;?&quot;\ _₫_-;_-@_-"/>
    <numFmt numFmtId="189" formatCode="_(* #,##0.000_);_(* \(#,##0.000\);_(* &quot;-&quot;??_);_(@_)"/>
    <numFmt numFmtId="190" formatCode="_(* #,##0.0000_);_(* \(#,##0.0000\);_(* &quot;-&quot;??_);_(@_)"/>
    <numFmt numFmtId="191" formatCode="_-* #,##0\ _₫_-;\-* #,##0\ _₫_-;_-* &quot;-&quot;&quot;?&quot;&quot;?&quot;\ _₫_-;_-@_-"/>
    <numFmt numFmtId="192" formatCode="_-* #,##0\ _₫_-;\-* #,##0\ _₫_-;_-* &quot;-&quot;??\ _₫_-;_-@_-"/>
    <numFmt numFmtId="193" formatCode="&quot;$&quot;#,##0.00"/>
    <numFmt numFmtId="194" formatCode="_-* #,##0.0\ _₫_-;\-* #,##0.0\ _₫_-;_-* &quot;-&quot;??\ _₫_-;_-@_-"/>
    <numFmt numFmtId="195" formatCode="0.0%"/>
    <numFmt numFmtId="196" formatCode="_(* #,##0.000_);_(* \(#,##0.000\);_(* &quot;-&quot;???_);_(@_)"/>
    <numFmt numFmtId="197" formatCode="_(* #,##0.00000_);_(* \(#,##0.00000\);_(* &quot;-&quot;??_);_(@_)"/>
    <numFmt numFmtId="198" formatCode="_(* #,##0.000000_);_(* \(#,##0.000000\);_(* &quot;-&quot;??_);_(@_)"/>
    <numFmt numFmtId="199" formatCode="_(* #,##0.0000_);_(* \(#,##0.0000\);_(* &quot;-&quot;???_);_(@_)"/>
    <numFmt numFmtId="200" formatCode="&quot;Có&quot;;&quot;Có&quot;;&quot;Không&quot;"/>
    <numFmt numFmtId="201" formatCode="&quot;Đúng&quot;;&quot;Đúng&quot;;&quot;Sai&quot;"/>
    <numFmt numFmtId="202" formatCode="&quot;Bật&quot;;&quot;Bật&quot;;&quot;Tắt&quot;"/>
    <numFmt numFmtId="203" formatCode="[$€-2]\ #,##0.00_);[Red]\([$€-2]\ #,##0.00\)"/>
    <numFmt numFmtId="204" formatCode="_(* #,##0.0000000_);_(* \(#,##0.00000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.VnTime"/>
      <family val="2"/>
    </font>
    <font>
      <sz val="11"/>
      <color indexed="8"/>
      <name val="Helvetica Neue"/>
      <family val="0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Arial"/>
      <family val="2"/>
    </font>
    <font>
      <sz val="10"/>
      <name val="Helv"/>
      <family val="2"/>
    </font>
    <font>
      <sz val="10"/>
      <name val=".vntime"/>
      <family val="2"/>
    </font>
    <font>
      <sz val="8"/>
      <name val="Arial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40" fillId="26" borderId="1" applyNumberFormat="0" applyAlignment="0" applyProtection="0"/>
    <xf numFmtId="0" fontId="4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15" fillId="0" borderId="0">
      <alignment/>
      <protection/>
    </xf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Protection="0">
      <alignment vertical="top"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2" fillId="26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13">
    <xf numFmtId="0" fontId="0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 quotePrefix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56" fillId="0" borderId="0" xfId="0" applyFont="1" applyAlignment="1">
      <alignment vertical="center" wrapText="1" readingOrder="1"/>
    </xf>
    <xf numFmtId="0" fontId="8" fillId="0" borderId="10" xfId="0" applyFont="1" applyBorder="1" applyAlignment="1" quotePrefix="1">
      <alignment horizontal="center" vertical="center" wrapText="1"/>
    </xf>
    <xf numFmtId="0" fontId="56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182" fontId="5" fillId="32" borderId="10" xfId="76" applyNumberFormat="1" applyFont="1" applyFill="1" applyBorder="1" applyAlignment="1">
      <alignment horizontal="center" vertical="center" wrapText="1"/>
      <protection/>
    </xf>
    <xf numFmtId="0" fontId="5" fillId="32" borderId="10" xfId="67" applyFont="1" applyFill="1" applyBorder="1" applyAlignment="1">
      <alignment horizontal="justify" vertical="center" wrapText="1"/>
      <protection/>
    </xf>
    <xf numFmtId="3" fontId="5" fillId="32" borderId="10" xfId="46" applyNumberFormat="1" applyFont="1" applyFill="1" applyBorder="1" applyAlignment="1">
      <alignment horizontal="right" vertical="center" wrapText="1"/>
    </xf>
    <xf numFmtId="3" fontId="5" fillId="32" borderId="10" xfId="76" applyNumberFormat="1" applyFont="1" applyFill="1" applyBorder="1" applyAlignment="1">
      <alignment horizontal="right" vertical="center" wrapText="1"/>
      <protection/>
    </xf>
    <xf numFmtId="0" fontId="4" fillId="32" borderId="10" xfId="67" applyFont="1" applyFill="1" applyBorder="1" applyAlignment="1">
      <alignment horizontal="justify" vertical="center" wrapText="1"/>
      <protection/>
    </xf>
    <xf numFmtId="0" fontId="5" fillId="32" borderId="10" xfId="67" applyFont="1" applyFill="1" applyBorder="1" applyAlignment="1">
      <alignment horizontal="justify" vertical="center" wrapText="1"/>
      <protection/>
    </xf>
    <xf numFmtId="183" fontId="5" fillId="32" borderId="10" xfId="49" applyNumberFormat="1" applyFont="1" applyFill="1" applyBorder="1" applyAlignment="1">
      <alignment horizontal="center" vertical="center" wrapText="1"/>
    </xf>
    <xf numFmtId="183" fontId="4" fillId="32" borderId="10" xfId="49" applyNumberFormat="1" applyFont="1" applyFill="1" applyBorder="1" applyAlignment="1">
      <alignment horizontal="center" vertical="center" wrapText="1"/>
    </xf>
    <xf numFmtId="1" fontId="5" fillId="32" borderId="10" xfId="76" applyNumberFormat="1" applyFont="1" applyFill="1" applyBorder="1" applyAlignment="1">
      <alignment horizontal="center" vertical="center" wrapText="1"/>
      <protection/>
    </xf>
    <xf numFmtId="3" fontId="5" fillId="32" borderId="10" xfId="0" applyNumberFormat="1" applyFont="1" applyFill="1" applyBorder="1" applyAlignment="1">
      <alignment horizontal="right" vertical="center"/>
    </xf>
    <xf numFmtId="0" fontId="5" fillId="32" borderId="10" xfId="67" applyFont="1" applyFill="1" applyBorder="1" applyAlignment="1">
      <alignment horizontal="center" vertical="center" wrapText="1"/>
      <protection/>
    </xf>
    <xf numFmtId="3" fontId="5" fillId="32" borderId="10" xfId="49" applyNumberFormat="1" applyFont="1" applyFill="1" applyBorder="1" applyAlignment="1">
      <alignment horizontal="right" vertical="center" wrapText="1"/>
    </xf>
    <xf numFmtId="0" fontId="4" fillId="32" borderId="10" xfId="67" applyFont="1" applyFill="1" applyBorder="1" applyAlignment="1">
      <alignment horizontal="center" vertical="center" wrapText="1"/>
      <protection/>
    </xf>
    <xf numFmtId="182" fontId="4" fillId="32" borderId="10" xfId="76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 quotePrefix="1">
      <alignment horizontal="center" vertical="center" wrapText="1"/>
    </xf>
    <xf numFmtId="0" fontId="8" fillId="0" borderId="0" xfId="0" applyFont="1" applyAlignment="1">
      <alignment vertical="center" wrapText="1"/>
    </xf>
    <xf numFmtId="0" fontId="56" fillId="0" borderId="0" xfId="0" applyFont="1" applyAlignment="1">
      <alignment/>
    </xf>
    <xf numFmtId="49" fontId="8" fillId="0" borderId="10" xfId="0" applyNumberFormat="1" applyFont="1" applyBorder="1" applyAlignment="1">
      <alignment vertical="center" wrapText="1"/>
    </xf>
    <xf numFmtId="190" fontId="8" fillId="0" borderId="10" xfId="0" applyNumberFormat="1" applyFont="1" applyBorder="1" applyAlignment="1">
      <alignment vertical="center" wrapText="1"/>
    </xf>
    <xf numFmtId="1" fontId="5" fillId="0" borderId="0" xfId="76" applyNumberFormat="1" applyFont="1" applyAlignment="1">
      <alignment horizontal="right" vertical="center"/>
      <protection/>
    </xf>
    <xf numFmtId="183" fontId="9" fillId="0" borderId="10" xfId="54" applyNumberFormat="1" applyFont="1" applyBorder="1" applyAlignment="1">
      <alignment horizontal="center" vertical="center" wrapText="1"/>
    </xf>
    <xf numFmtId="189" fontId="9" fillId="0" borderId="10" xfId="54" applyNumberFormat="1" applyFont="1" applyBorder="1" applyAlignment="1">
      <alignment horizontal="center" vertical="center" wrapText="1"/>
    </xf>
    <xf numFmtId="183" fontId="9" fillId="0" borderId="10" xfId="54" applyNumberFormat="1" applyFont="1" applyBorder="1" applyAlignment="1">
      <alignment horizontal="left" vertical="center" wrapText="1"/>
    </xf>
    <xf numFmtId="189" fontId="9" fillId="0" borderId="10" xfId="54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43" fontId="13" fillId="0" borderId="10" xfId="54" applyFont="1" applyBorder="1" applyAlignment="1">
      <alignment horizontal="left" vertical="center" wrapText="1"/>
    </xf>
    <xf numFmtId="43" fontId="9" fillId="0" borderId="10" xfId="54" applyFont="1" applyBorder="1" applyAlignment="1">
      <alignment horizontal="center" vertical="center" wrapText="1"/>
    </xf>
    <xf numFmtId="183" fontId="12" fillId="0" borderId="10" xfId="54" applyNumberFormat="1" applyFont="1" applyBorder="1" applyAlignment="1">
      <alignment vertical="center" wrapText="1"/>
    </xf>
    <xf numFmtId="189" fontId="12" fillId="0" borderId="10" xfId="54" applyNumberFormat="1" applyFont="1" applyBorder="1" applyAlignment="1">
      <alignment vertical="center" wrapText="1"/>
    </xf>
    <xf numFmtId="43" fontId="8" fillId="0" borderId="10" xfId="54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183" fontId="8" fillId="0" borderId="10" xfId="54" applyNumberFormat="1" applyFont="1" applyBorder="1" applyAlignment="1" quotePrefix="1">
      <alignment vertical="center" wrapText="1"/>
    </xf>
    <xf numFmtId="43" fontId="8" fillId="0" borderId="10" xfId="54" applyFont="1" applyBorder="1" applyAlignment="1" quotePrefix="1">
      <alignment vertical="center" wrapText="1"/>
    </xf>
    <xf numFmtId="183" fontId="8" fillId="0" borderId="10" xfId="54" applyNumberFormat="1" applyFont="1" applyBorder="1" applyAlignment="1">
      <alignment vertical="center" wrapText="1"/>
    </xf>
    <xf numFmtId="43" fontId="12" fillId="0" borderId="10" xfId="54" applyFont="1" applyBorder="1" applyAlignment="1">
      <alignment vertical="center" wrapText="1"/>
    </xf>
    <xf numFmtId="183" fontId="8" fillId="0" borderId="10" xfId="54" applyNumberFormat="1" applyFont="1" applyBorder="1" applyAlignment="1">
      <alignment vertical="center" wrapText="1"/>
    </xf>
    <xf numFmtId="189" fontId="8" fillId="0" borderId="10" xfId="54" applyNumberFormat="1" applyFont="1" applyBorder="1" applyAlignment="1">
      <alignment vertical="center" wrapText="1"/>
    </xf>
    <xf numFmtId="43" fontId="8" fillId="0" borderId="10" xfId="54" applyFont="1" applyBorder="1" applyAlignment="1">
      <alignment vertical="center" wrapText="1"/>
    </xf>
    <xf numFmtId="1" fontId="3" fillId="0" borderId="0" xfId="76" applyNumberFormat="1" applyFont="1" applyAlignment="1">
      <alignment vertical="center"/>
      <protection/>
    </xf>
    <xf numFmtId="1" fontId="5" fillId="0" borderId="0" xfId="76" applyNumberFormat="1" applyFont="1" applyAlignment="1">
      <alignment vertical="center"/>
      <protection/>
    </xf>
    <xf numFmtId="1" fontId="6" fillId="0" borderId="0" xfId="76" applyNumberFormat="1" applyFont="1" applyAlignment="1">
      <alignment vertical="center"/>
      <protection/>
    </xf>
    <xf numFmtId="3" fontId="5" fillId="0" borderId="0" xfId="76" applyNumberFormat="1" applyFont="1" applyAlignment="1">
      <alignment horizontal="center" vertical="center" wrapText="1"/>
      <protection/>
    </xf>
    <xf numFmtId="3" fontId="5" fillId="0" borderId="10" xfId="76" applyNumberFormat="1" applyFont="1" applyBorder="1" applyAlignment="1" quotePrefix="1">
      <alignment horizontal="center" vertical="center" wrapText="1"/>
      <protection/>
    </xf>
    <xf numFmtId="3" fontId="5" fillId="0" borderId="0" xfId="76" applyNumberFormat="1" applyFont="1" applyAlignment="1">
      <alignment vertical="center" wrapText="1"/>
      <protection/>
    </xf>
    <xf numFmtId="49" fontId="5" fillId="0" borderId="10" xfId="76" applyNumberFormat="1" applyFont="1" applyBorder="1" applyAlignment="1" quotePrefix="1">
      <alignment horizontal="center" vertical="center" wrapText="1"/>
      <protection/>
    </xf>
    <xf numFmtId="3" fontId="4" fillId="0" borderId="10" xfId="76" applyNumberFormat="1" applyFont="1" applyBorder="1" applyAlignment="1">
      <alignment horizontal="center" vertical="center" wrapText="1"/>
      <protection/>
    </xf>
    <xf numFmtId="3" fontId="4" fillId="0" borderId="10" xfId="76" applyNumberFormat="1" applyFont="1" applyBorder="1" applyAlignment="1" quotePrefix="1">
      <alignment horizontal="center" vertical="center" wrapText="1"/>
      <protection/>
    </xf>
    <xf numFmtId="49" fontId="4" fillId="0" borderId="10" xfId="76" applyNumberFormat="1" applyFont="1" applyBorder="1" applyAlignment="1">
      <alignment horizontal="center" vertical="center" wrapText="1"/>
      <protection/>
    </xf>
    <xf numFmtId="1" fontId="4" fillId="0" borderId="10" xfId="76" applyNumberFormat="1" applyFont="1" applyBorder="1" applyAlignment="1">
      <alignment horizontal="left" vertical="center" wrapText="1"/>
      <protection/>
    </xf>
    <xf numFmtId="49" fontId="4" fillId="0" borderId="10" xfId="76" applyNumberFormat="1" applyFont="1" applyBorder="1" applyAlignment="1">
      <alignment horizontal="center" vertical="center"/>
      <protection/>
    </xf>
    <xf numFmtId="1" fontId="4" fillId="0" borderId="10" xfId="76" applyNumberFormat="1" applyFont="1" applyBorder="1" applyAlignment="1">
      <alignment horizontal="center" vertical="center" wrapText="1"/>
      <protection/>
    </xf>
    <xf numFmtId="183" fontId="4" fillId="0" borderId="10" xfId="54" applyNumberFormat="1" applyFont="1" applyFill="1" applyBorder="1" applyAlignment="1">
      <alignment horizontal="right" vertical="center"/>
    </xf>
    <xf numFmtId="1" fontId="4" fillId="0" borderId="10" xfId="76" applyNumberFormat="1" applyFont="1" applyBorder="1" applyAlignment="1">
      <alignment horizontal="right" vertical="center"/>
      <protection/>
    </xf>
    <xf numFmtId="1" fontId="4" fillId="0" borderId="0" xfId="76" applyNumberFormat="1" applyFont="1" applyAlignment="1">
      <alignment vertical="center"/>
      <protection/>
    </xf>
    <xf numFmtId="49" fontId="5" fillId="0" borderId="10" xfId="76" applyNumberFormat="1" applyFont="1" applyBorder="1" applyAlignment="1">
      <alignment horizontal="center" vertical="center"/>
      <protection/>
    </xf>
    <xf numFmtId="1" fontId="5" fillId="0" borderId="10" xfId="76" applyNumberFormat="1" applyFont="1" applyBorder="1" applyAlignment="1">
      <alignment horizontal="center" vertical="center" wrapText="1"/>
      <protection/>
    </xf>
    <xf numFmtId="183" fontId="5" fillId="0" borderId="10" xfId="54" applyNumberFormat="1" applyFont="1" applyFill="1" applyBorder="1" applyAlignment="1">
      <alignment horizontal="right" vertical="center"/>
    </xf>
    <xf numFmtId="1" fontId="5" fillId="0" borderId="10" xfId="76" applyNumberFormat="1" applyFont="1" applyBorder="1" applyAlignment="1">
      <alignment horizontal="right" vertical="center"/>
      <protection/>
    </xf>
    <xf numFmtId="49" fontId="4" fillId="0" borderId="10" xfId="76" applyNumberFormat="1" applyFont="1" applyBorder="1" applyAlignment="1">
      <alignment horizontal="center" vertical="center"/>
      <protection/>
    </xf>
    <xf numFmtId="1" fontId="4" fillId="0" borderId="10" xfId="76" applyNumberFormat="1" applyFont="1" applyBorder="1" applyAlignment="1">
      <alignment horizontal="center" vertical="center" wrapText="1"/>
      <protection/>
    </xf>
    <xf numFmtId="1" fontId="4" fillId="0" borderId="10" xfId="76" applyNumberFormat="1" applyFont="1" applyBorder="1" applyAlignment="1">
      <alignment horizontal="right" vertical="center"/>
      <protection/>
    </xf>
    <xf numFmtId="1" fontId="4" fillId="0" borderId="0" xfId="76" applyNumberFormat="1" applyFont="1" applyAlignment="1">
      <alignment vertical="center"/>
      <protection/>
    </xf>
    <xf numFmtId="49" fontId="5" fillId="0" borderId="0" xfId="76" applyNumberFormat="1" applyFont="1" applyAlignment="1">
      <alignment horizontal="center" vertical="center"/>
      <protection/>
    </xf>
    <xf numFmtId="1" fontId="5" fillId="0" borderId="0" xfId="76" applyNumberFormat="1" applyFont="1" applyAlignment="1">
      <alignment vertical="center" wrapText="1"/>
      <protection/>
    </xf>
    <xf numFmtId="1" fontId="5" fillId="0" borderId="0" xfId="76" applyNumberFormat="1" applyFont="1" applyAlignment="1">
      <alignment horizontal="center" vertical="center" wrapText="1"/>
      <protection/>
    </xf>
    <xf numFmtId="1" fontId="5" fillId="0" borderId="0" xfId="76" applyNumberFormat="1" applyFont="1" applyAlignment="1">
      <alignment horizontal="left" vertical="center" wrapText="1"/>
      <protection/>
    </xf>
    <xf numFmtId="49" fontId="5" fillId="0" borderId="0" xfId="76" applyNumberFormat="1" applyFont="1" applyAlignment="1">
      <alignment vertical="center"/>
      <protection/>
    </xf>
    <xf numFmtId="49" fontId="4" fillId="0" borderId="10" xfId="76" applyNumberFormat="1" applyFont="1" applyBorder="1" applyAlignment="1">
      <alignment horizontal="center" vertical="center" wrapText="1"/>
      <protection/>
    </xf>
    <xf numFmtId="3" fontId="4" fillId="0" borderId="0" xfId="76" applyNumberFormat="1" applyFont="1" applyAlignment="1">
      <alignment vertical="center" wrapText="1"/>
      <protection/>
    </xf>
    <xf numFmtId="49" fontId="5" fillId="0" borderId="10" xfId="76" applyNumberFormat="1" applyFont="1" applyBorder="1" applyAlignment="1">
      <alignment horizontal="center" vertical="center" wrapText="1"/>
      <protection/>
    </xf>
    <xf numFmtId="3" fontId="5" fillId="0" borderId="10" xfId="76" applyNumberFormat="1" applyFont="1" applyBorder="1" applyAlignment="1" quotePrefix="1">
      <alignment horizontal="center" vertical="center" wrapText="1"/>
      <protection/>
    </xf>
    <xf numFmtId="3" fontId="5" fillId="0" borderId="10" xfId="76" applyNumberFormat="1" applyFont="1" applyBorder="1" applyAlignment="1" quotePrefix="1">
      <alignment horizontal="right" vertical="center" wrapText="1"/>
      <protection/>
    </xf>
    <xf numFmtId="3" fontId="5" fillId="0" borderId="0" xfId="76" applyNumberFormat="1" applyFont="1" applyAlignment="1">
      <alignment vertical="center" wrapText="1"/>
      <protection/>
    </xf>
    <xf numFmtId="189" fontId="5" fillId="0" borderId="10" xfId="54" applyNumberFormat="1" applyFont="1" applyFill="1" applyBorder="1" applyAlignment="1">
      <alignment horizontal="right" vertical="center"/>
    </xf>
    <xf numFmtId="3" fontId="5" fillId="0" borderId="10" xfId="76" applyNumberFormat="1" applyFont="1" applyBorder="1" applyAlignment="1">
      <alignment horizontal="center" vertical="center" wrapText="1"/>
      <protection/>
    </xf>
    <xf numFmtId="3" fontId="5" fillId="0" borderId="11" xfId="76" applyNumberFormat="1" applyFont="1" applyBorder="1" applyAlignment="1">
      <alignment horizontal="center" vertical="center" wrapText="1"/>
      <protection/>
    </xf>
    <xf numFmtId="3" fontId="5" fillId="0" borderId="12" xfId="76" applyNumberFormat="1" applyFont="1" applyBorder="1" applyAlignment="1">
      <alignment horizontal="center" vertical="center" wrapText="1"/>
      <protection/>
    </xf>
    <xf numFmtId="1" fontId="3" fillId="32" borderId="0" xfId="76" applyNumberFormat="1" applyFont="1" applyFill="1" applyAlignment="1">
      <alignment vertical="center"/>
      <protection/>
    </xf>
    <xf numFmtId="1" fontId="5" fillId="32" borderId="0" xfId="76" applyNumberFormat="1" applyFont="1" applyFill="1" applyAlignment="1">
      <alignment vertical="center"/>
      <protection/>
    </xf>
    <xf numFmtId="1" fontId="6" fillId="32" borderId="0" xfId="76" applyNumberFormat="1" applyFont="1" applyFill="1" applyAlignment="1">
      <alignment vertical="center"/>
      <protection/>
    </xf>
    <xf numFmtId="3" fontId="5" fillId="32" borderId="0" xfId="76" applyNumberFormat="1" applyFont="1" applyFill="1" applyAlignment="1">
      <alignment horizontal="center" vertical="center" wrapText="1"/>
      <protection/>
    </xf>
    <xf numFmtId="3" fontId="5" fillId="32" borderId="10" xfId="76" applyNumberFormat="1" applyFont="1" applyFill="1" applyBorder="1" applyAlignment="1" quotePrefix="1">
      <alignment horizontal="center" vertical="center" wrapText="1"/>
      <protection/>
    </xf>
    <xf numFmtId="3" fontId="5" fillId="32" borderId="0" xfId="76" applyNumberFormat="1" applyFont="1" applyFill="1" applyAlignment="1">
      <alignment vertical="center" wrapText="1"/>
      <protection/>
    </xf>
    <xf numFmtId="49" fontId="4" fillId="32" borderId="10" xfId="76" applyNumberFormat="1" applyFont="1" applyFill="1" applyBorder="1" applyAlignment="1" quotePrefix="1">
      <alignment horizontal="center" vertical="center" wrapText="1"/>
      <protection/>
    </xf>
    <xf numFmtId="3" fontId="4" fillId="32" borderId="10" xfId="76" applyNumberFormat="1" applyFont="1" applyFill="1" applyBorder="1" applyAlignment="1">
      <alignment horizontal="center" vertical="center" wrapText="1"/>
      <protection/>
    </xf>
    <xf numFmtId="3" fontId="4" fillId="32" borderId="10" xfId="76" applyNumberFormat="1" applyFont="1" applyFill="1" applyBorder="1" applyAlignment="1" quotePrefix="1">
      <alignment horizontal="center" vertical="center" wrapText="1"/>
      <protection/>
    </xf>
    <xf numFmtId="3" fontId="4" fillId="32" borderId="0" xfId="76" applyNumberFormat="1" applyFont="1" applyFill="1" applyAlignment="1">
      <alignment vertical="center" wrapText="1"/>
      <protection/>
    </xf>
    <xf numFmtId="49" fontId="4" fillId="32" borderId="10" xfId="76" applyNumberFormat="1" applyFont="1" applyFill="1" applyBorder="1" applyAlignment="1">
      <alignment horizontal="center" vertical="center" wrapText="1"/>
      <protection/>
    </xf>
    <xf numFmtId="49" fontId="4" fillId="32" borderId="10" xfId="76" applyNumberFormat="1" applyFont="1" applyFill="1" applyBorder="1" applyAlignment="1">
      <alignment horizontal="center" vertical="center"/>
      <protection/>
    </xf>
    <xf numFmtId="1" fontId="4" fillId="32" borderId="10" xfId="76" applyNumberFormat="1" applyFont="1" applyFill="1" applyBorder="1" applyAlignment="1">
      <alignment vertical="center" wrapText="1"/>
      <protection/>
    </xf>
    <xf numFmtId="1" fontId="4" fillId="32" borderId="10" xfId="76" applyNumberFormat="1" applyFont="1" applyFill="1" applyBorder="1" applyAlignment="1">
      <alignment horizontal="center" vertical="center" wrapText="1"/>
      <protection/>
    </xf>
    <xf numFmtId="183" fontId="4" fillId="32" borderId="10" xfId="54" applyNumberFormat="1" applyFont="1" applyFill="1" applyBorder="1" applyAlignment="1">
      <alignment horizontal="right" vertical="center"/>
    </xf>
    <xf numFmtId="1" fontId="4" fillId="32" borderId="10" xfId="76" applyNumberFormat="1" applyFont="1" applyFill="1" applyBorder="1" applyAlignment="1">
      <alignment horizontal="right" vertical="center"/>
      <protection/>
    </xf>
    <xf numFmtId="1" fontId="4" fillId="32" borderId="0" xfId="76" applyNumberFormat="1" applyFont="1" applyFill="1" applyAlignment="1">
      <alignment vertical="center"/>
      <protection/>
    </xf>
    <xf numFmtId="49" fontId="5" fillId="32" borderId="10" xfId="76" applyNumberFormat="1" applyFont="1" applyFill="1" applyBorder="1" applyAlignment="1">
      <alignment horizontal="center" vertical="center"/>
      <protection/>
    </xf>
    <xf numFmtId="183" fontId="5" fillId="32" borderId="10" xfId="54" applyNumberFormat="1" applyFont="1" applyFill="1" applyBorder="1" applyAlignment="1">
      <alignment horizontal="right" vertical="center"/>
    </xf>
    <xf numFmtId="183" fontId="5" fillId="32" borderId="10" xfId="54" applyNumberFormat="1" applyFont="1" applyFill="1" applyBorder="1" applyAlignment="1">
      <alignment horizontal="right" vertical="center"/>
    </xf>
    <xf numFmtId="1" fontId="5" fillId="32" borderId="10" xfId="76" applyNumberFormat="1" applyFont="1" applyFill="1" applyBorder="1" applyAlignment="1">
      <alignment horizontal="right" vertical="center"/>
      <protection/>
    </xf>
    <xf numFmtId="189" fontId="5" fillId="32" borderId="10" xfId="54" applyNumberFormat="1" applyFont="1" applyFill="1" applyBorder="1" applyAlignment="1">
      <alignment horizontal="right" vertical="center"/>
    </xf>
    <xf numFmtId="49" fontId="4" fillId="32" borderId="10" xfId="76" applyNumberFormat="1" applyFont="1" applyFill="1" applyBorder="1" applyAlignment="1">
      <alignment horizontal="center" vertical="center"/>
      <protection/>
    </xf>
    <xf numFmtId="1" fontId="4" fillId="32" borderId="10" xfId="76" applyNumberFormat="1" applyFont="1" applyFill="1" applyBorder="1" applyAlignment="1">
      <alignment vertical="center" wrapText="1"/>
      <protection/>
    </xf>
    <xf numFmtId="1" fontId="4" fillId="32" borderId="10" xfId="76" applyNumberFormat="1" applyFont="1" applyFill="1" applyBorder="1" applyAlignment="1">
      <alignment horizontal="center" vertical="center" wrapText="1"/>
      <protection/>
    </xf>
    <xf numFmtId="183" fontId="4" fillId="32" borderId="10" xfId="54" applyNumberFormat="1" applyFont="1" applyFill="1" applyBorder="1" applyAlignment="1">
      <alignment horizontal="right" vertical="center"/>
    </xf>
    <xf numFmtId="1" fontId="4" fillId="32" borderId="10" xfId="76" applyNumberFormat="1" applyFont="1" applyFill="1" applyBorder="1" applyAlignment="1">
      <alignment horizontal="right" vertical="center"/>
      <protection/>
    </xf>
    <xf numFmtId="1" fontId="4" fillId="32" borderId="0" xfId="76" applyNumberFormat="1" applyFont="1" applyFill="1" applyAlignment="1">
      <alignment vertical="center"/>
      <protection/>
    </xf>
    <xf numFmtId="182" fontId="5" fillId="32" borderId="10" xfId="76" applyNumberFormat="1" applyFont="1" applyFill="1" applyBorder="1" applyAlignment="1">
      <alignment horizontal="center" vertical="center" wrapText="1"/>
      <protection/>
    </xf>
    <xf numFmtId="189" fontId="4" fillId="32" borderId="10" xfId="54" applyNumberFormat="1" applyFont="1" applyFill="1" applyBorder="1" applyAlignment="1">
      <alignment horizontal="right" vertical="center"/>
    </xf>
    <xf numFmtId="49" fontId="5" fillId="32" borderId="10" xfId="76" applyNumberFormat="1" applyFont="1" applyFill="1" applyBorder="1" applyAlignment="1">
      <alignment horizontal="center" vertical="center"/>
      <protection/>
    </xf>
    <xf numFmtId="189" fontId="5" fillId="32" borderId="10" xfId="54" applyNumberFormat="1" applyFont="1" applyFill="1" applyBorder="1" applyAlignment="1">
      <alignment horizontal="right" vertical="center"/>
    </xf>
    <xf numFmtId="1" fontId="5" fillId="32" borderId="10" xfId="76" applyNumberFormat="1" applyFont="1" applyFill="1" applyBorder="1" applyAlignment="1">
      <alignment horizontal="center" vertical="center" wrapText="1"/>
      <protection/>
    </xf>
    <xf numFmtId="1" fontId="5" fillId="32" borderId="10" xfId="76" applyNumberFormat="1" applyFont="1" applyFill="1" applyBorder="1" applyAlignment="1">
      <alignment horizontal="right" vertical="center"/>
      <protection/>
    </xf>
    <xf numFmtId="1" fontId="5" fillId="32" borderId="0" xfId="76" applyNumberFormat="1" applyFont="1" applyFill="1" applyAlignment="1">
      <alignment vertical="center"/>
      <protection/>
    </xf>
    <xf numFmtId="0" fontId="5" fillId="32" borderId="10" xfId="76" applyFont="1" applyFill="1" applyBorder="1" applyAlignment="1">
      <alignment horizontal="center" vertical="center"/>
      <protection/>
    </xf>
    <xf numFmtId="0" fontId="5" fillId="32" borderId="10" xfId="76" applyFont="1" applyFill="1" applyBorder="1" applyAlignment="1" quotePrefix="1">
      <alignment horizontal="center" vertical="center"/>
      <protection/>
    </xf>
    <xf numFmtId="1" fontId="5" fillId="32" borderId="10" xfId="76" applyNumberFormat="1" applyFont="1" applyFill="1" applyBorder="1" applyAlignment="1" quotePrefix="1">
      <alignment horizontal="center" vertical="center"/>
      <protection/>
    </xf>
    <xf numFmtId="37" fontId="5" fillId="32" borderId="10" xfId="54" applyNumberFormat="1" applyFont="1" applyFill="1" applyBorder="1" applyAlignment="1">
      <alignment horizontal="right" vertical="center"/>
    </xf>
    <xf numFmtId="49" fontId="5" fillId="32" borderId="0" xfId="76" applyNumberFormat="1" applyFont="1" applyFill="1" applyAlignment="1">
      <alignment horizontal="center" vertical="center"/>
      <protection/>
    </xf>
    <xf numFmtId="1" fontId="5" fillId="32" borderId="0" xfId="76" applyNumberFormat="1" applyFont="1" applyFill="1" applyAlignment="1">
      <alignment vertical="center" wrapText="1"/>
      <protection/>
    </xf>
    <xf numFmtId="1" fontId="5" fillId="32" borderId="0" xfId="76" applyNumberFormat="1" applyFont="1" applyFill="1" applyAlignment="1">
      <alignment horizontal="center" vertical="center" wrapText="1"/>
      <protection/>
    </xf>
    <xf numFmtId="1" fontId="5" fillId="32" borderId="0" xfId="76" applyNumberFormat="1" applyFont="1" applyFill="1" applyAlignment="1">
      <alignment horizontal="right" vertical="center"/>
      <protection/>
    </xf>
    <xf numFmtId="1" fontId="5" fillId="32" borderId="0" xfId="76" applyNumberFormat="1" applyFont="1" applyFill="1" applyAlignment="1">
      <alignment horizontal="left" vertical="center" wrapText="1"/>
      <protection/>
    </xf>
    <xf numFmtId="49" fontId="5" fillId="32" borderId="0" xfId="76" applyNumberFormat="1" applyFont="1" applyFill="1" applyAlignment="1">
      <alignment vertical="center"/>
      <protection/>
    </xf>
    <xf numFmtId="183" fontId="5" fillId="0" borderId="10" xfId="44" applyNumberFormat="1" applyFont="1" applyBorder="1" applyAlignment="1">
      <alignment horizontal="right" vertical="center"/>
    </xf>
    <xf numFmtId="184" fontId="8" fillId="0" borderId="10" xfId="54" applyNumberFormat="1" applyFont="1" applyBorder="1" applyAlignment="1">
      <alignment vertical="center" wrapText="1"/>
    </xf>
    <xf numFmtId="189" fontId="8" fillId="0" borderId="10" xfId="54" applyNumberFormat="1" applyFont="1" applyBorder="1" applyAlignment="1">
      <alignment vertical="center" wrapText="1"/>
    </xf>
    <xf numFmtId="189" fontId="8" fillId="0" borderId="0" xfId="0" applyNumberFormat="1" applyFont="1" applyAlignment="1">
      <alignment vertical="center" wrapText="1"/>
    </xf>
    <xf numFmtId="190" fontId="8" fillId="0" borderId="0" xfId="0" applyNumberFormat="1" applyFont="1" applyAlignment="1">
      <alignment vertical="center" wrapText="1"/>
    </xf>
    <xf numFmtId="184" fontId="9" fillId="0" borderId="10" xfId="54" applyNumberFormat="1" applyFont="1" applyBorder="1" applyAlignment="1">
      <alignment horizontal="center" vertical="center" wrapText="1"/>
    </xf>
    <xf numFmtId="3" fontId="5" fillId="32" borderId="10" xfId="76" applyNumberFormat="1" applyFont="1" applyFill="1" applyBorder="1" applyAlignment="1">
      <alignment horizontal="center" vertical="center" wrapText="1"/>
      <protection/>
    </xf>
    <xf numFmtId="3" fontId="5" fillId="32" borderId="11" xfId="76" applyNumberFormat="1" applyFont="1" applyFill="1" applyBorder="1" applyAlignment="1">
      <alignment horizontal="center" vertical="center" wrapText="1"/>
      <protection/>
    </xf>
    <xf numFmtId="183" fontId="4" fillId="0" borderId="10" xfId="54" applyNumberFormat="1" applyFont="1" applyFill="1" applyBorder="1" applyAlignment="1">
      <alignment horizontal="right" vertical="center"/>
    </xf>
    <xf numFmtId="185" fontId="5" fillId="32" borderId="10" xfId="46" applyNumberFormat="1" applyFont="1" applyFill="1" applyBorder="1" applyAlignment="1">
      <alignment horizontal="right" vertical="center" wrapText="1"/>
    </xf>
    <xf numFmtId="1" fontId="4" fillId="0" borderId="10" xfId="76" applyNumberFormat="1" applyFont="1" applyBorder="1" applyAlignment="1">
      <alignment vertical="center" wrapText="1"/>
      <protection/>
    </xf>
    <xf numFmtId="49" fontId="5" fillId="0" borderId="10" xfId="76" applyNumberFormat="1" applyFont="1" applyBorder="1" applyAlignment="1">
      <alignment horizontal="center" vertical="center"/>
      <protection/>
    </xf>
    <xf numFmtId="183" fontId="5" fillId="0" borderId="10" xfId="54" applyNumberFormat="1" applyFont="1" applyFill="1" applyBorder="1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1" fontId="5" fillId="0" borderId="10" xfId="76" applyNumberFormat="1" applyFont="1" applyBorder="1" applyAlignment="1">
      <alignment horizontal="center" vertical="center" wrapText="1"/>
      <protection/>
    </xf>
    <xf numFmtId="1" fontId="5" fillId="0" borderId="10" xfId="76" applyNumberFormat="1" applyFont="1" applyBorder="1" applyAlignment="1">
      <alignment horizontal="right" vertical="center"/>
      <protection/>
    </xf>
    <xf numFmtId="1" fontId="5" fillId="0" borderId="0" xfId="76" applyNumberFormat="1" applyFont="1" applyAlignment="1">
      <alignment vertical="center"/>
      <protection/>
    </xf>
    <xf numFmtId="1" fontId="5" fillId="0" borderId="10" xfId="76" applyNumberFormat="1" applyFont="1" applyBorder="1" applyAlignment="1" quotePrefix="1">
      <alignment horizontal="center" vertical="center"/>
      <protection/>
    </xf>
    <xf numFmtId="3" fontId="5" fillId="0" borderId="10" xfId="76" applyNumberFormat="1" applyFont="1" applyBorder="1" applyAlignment="1" quotePrefix="1">
      <alignment horizontal="right" vertical="center" wrapText="1"/>
      <protection/>
    </xf>
    <xf numFmtId="183" fontId="5" fillId="0" borderId="10" xfId="54" applyNumberFormat="1" applyFont="1" applyFill="1" applyBorder="1" applyAlignment="1" quotePrefix="1">
      <alignment horizontal="right" vertical="center" wrapText="1"/>
    </xf>
    <xf numFmtId="1" fontId="5" fillId="0" borderId="10" xfId="76" applyNumberFormat="1" applyFont="1" applyBorder="1" applyAlignment="1">
      <alignment horizontal="center" vertical="center"/>
      <protection/>
    </xf>
    <xf numFmtId="0" fontId="13" fillId="0" borderId="10" xfId="0" applyFont="1" applyBorder="1" applyAlignment="1" quotePrefix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9" fillId="0" borderId="0" xfId="0" applyFont="1" applyAlignment="1">
      <alignment/>
    </xf>
    <xf numFmtId="10" fontId="9" fillId="0" borderId="10" xfId="54" applyNumberFormat="1" applyFont="1" applyBorder="1" applyAlignment="1" quotePrefix="1">
      <alignment vertical="center" wrapText="1"/>
    </xf>
    <xf numFmtId="189" fontId="9" fillId="0" borderId="10" xfId="54" applyNumberFormat="1" applyFont="1" applyBorder="1" applyAlignment="1">
      <alignment horizontal="center" vertical="center" wrapText="1"/>
    </xf>
    <xf numFmtId="9" fontId="9" fillId="0" borderId="10" xfId="54" applyNumberFormat="1" applyFont="1" applyBorder="1" applyAlignment="1" quotePrefix="1">
      <alignment vertical="center" wrapText="1"/>
    </xf>
    <xf numFmtId="189" fontId="8" fillId="0" borderId="10" xfId="0" applyNumberFormat="1" applyFont="1" applyBorder="1" applyAlignment="1">
      <alignment vertical="center" wrapText="1"/>
    </xf>
    <xf numFmtId="189" fontId="9" fillId="0" borderId="10" xfId="54" applyNumberFormat="1" applyFont="1" applyBorder="1" applyAlignment="1">
      <alignment horizontal="left" vertical="center" wrapText="1"/>
    </xf>
    <xf numFmtId="199" fontId="9" fillId="0" borderId="10" xfId="0" applyNumberFormat="1" applyFont="1" applyBorder="1" applyAlignment="1">
      <alignment vertical="center" wrapText="1"/>
    </xf>
    <xf numFmtId="9" fontId="12" fillId="0" borderId="10" xfId="54" applyNumberFormat="1" applyFont="1" applyBorder="1" applyAlignment="1" quotePrefix="1">
      <alignment vertical="center" wrapText="1"/>
    </xf>
    <xf numFmtId="199" fontId="8" fillId="0" borderId="10" xfId="0" applyNumberFormat="1" applyFont="1" applyBorder="1" applyAlignment="1">
      <alignment vertical="center" wrapText="1"/>
    </xf>
    <xf numFmtId="189" fontId="8" fillId="0" borderId="10" xfId="54" applyNumberFormat="1" applyFont="1" applyBorder="1" applyAlignment="1" quotePrefix="1">
      <alignment vertical="center" wrapText="1"/>
    </xf>
    <xf numFmtId="10" fontId="8" fillId="0" borderId="10" xfId="54" applyNumberFormat="1" applyFont="1" applyBorder="1" applyAlignment="1" quotePrefix="1">
      <alignment vertical="center" wrapText="1"/>
    </xf>
    <xf numFmtId="9" fontId="8" fillId="0" borderId="10" xfId="54" applyNumberFormat="1" applyFont="1" applyBorder="1" applyAlignment="1" quotePrefix="1">
      <alignment vertical="center" wrapText="1"/>
    </xf>
    <xf numFmtId="9" fontId="8" fillId="0" borderId="10" xfId="54" applyNumberFormat="1" applyFont="1" applyBorder="1" applyAlignment="1" quotePrefix="1">
      <alignment vertical="center" wrapText="1"/>
    </xf>
    <xf numFmtId="189" fontId="8" fillId="0" borderId="10" xfId="54" applyNumberFormat="1" applyFont="1" applyBorder="1" applyAlignment="1" quotePrefix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vertical="center" wrapText="1"/>
    </xf>
    <xf numFmtId="189" fontId="12" fillId="0" borderId="10" xfId="54" applyNumberFormat="1" applyFont="1" applyBorder="1" applyAlignment="1">
      <alignment vertical="center" wrapText="1"/>
    </xf>
    <xf numFmtId="10" fontId="12" fillId="0" borderId="10" xfId="54" applyNumberFormat="1" applyFont="1" applyBorder="1" applyAlignment="1" quotePrefix="1">
      <alignment vertical="center" wrapText="1"/>
    </xf>
    <xf numFmtId="189" fontId="12" fillId="0" borderId="10" xfId="0" applyNumberFormat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57" fillId="0" borderId="0" xfId="0" applyFont="1" applyAlignment="1">
      <alignment/>
    </xf>
    <xf numFmtId="10" fontId="8" fillId="0" borderId="10" xfId="54" applyNumberFormat="1" applyFont="1" applyBorder="1" applyAlignment="1" quotePrefix="1">
      <alignment vertical="center" wrapText="1"/>
    </xf>
    <xf numFmtId="0" fontId="3" fillId="0" borderId="10" xfId="76" applyFont="1" applyBorder="1" applyAlignment="1">
      <alignment horizontal="center" vertical="center" wrapText="1"/>
      <protection/>
    </xf>
    <xf numFmtId="3" fontId="3" fillId="0" borderId="10" xfId="76" applyNumberFormat="1" applyFont="1" applyBorder="1" applyAlignment="1" quotePrefix="1">
      <alignment horizontal="center" vertical="center" wrapText="1"/>
      <protection/>
    </xf>
    <xf numFmtId="3" fontId="3" fillId="0" borderId="0" xfId="76" applyNumberFormat="1" applyFont="1" applyAlignment="1">
      <alignment vertical="center" wrapText="1"/>
      <protection/>
    </xf>
    <xf numFmtId="185" fontId="4" fillId="0" borderId="10" xfId="76" applyNumberFormat="1" applyFont="1" applyBorder="1" applyAlignment="1" quotePrefix="1">
      <alignment horizontal="center" vertical="center" wrapText="1"/>
      <protection/>
    </xf>
    <xf numFmtId="189" fontId="4" fillId="0" borderId="10" xfId="54" applyNumberFormat="1" applyFont="1" applyFill="1" applyBorder="1" applyAlignment="1">
      <alignment horizontal="right" vertical="center"/>
    </xf>
    <xf numFmtId="185" fontId="4" fillId="0" borderId="10" xfId="54" applyNumberFormat="1" applyFont="1" applyFill="1" applyBorder="1" applyAlignment="1">
      <alignment horizontal="right" vertical="center"/>
    </xf>
    <xf numFmtId="187" fontId="5" fillId="0" borderId="10" xfId="76" applyNumberFormat="1" applyFont="1" applyBorder="1" applyAlignment="1">
      <alignment horizontal="right" vertical="center"/>
      <protection/>
    </xf>
    <xf numFmtId="189" fontId="5" fillId="32" borderId="10" xfId="46" applyNumberFormat="1" applyFont="1" applyFill="1" applyBorder="1" applyAlignment="1">
      <alignment horizontal="right" vertical="center" wrapText="1"/>
    </xf>
    <xf numFmtId="0" fontId="3" fillId="32" borderId="10" xfId="76" applyFont="1" applyFill="1" applyBorder="1" applyAlignment="1">
      <alignment horizontal="center" vertical="center" wrapText="1"/>
      <protection/>
    </xf>
    <xf numFmtId="3" fontId="3" fillId="32" borderId="10" xfId="76" applyNumberFormat="1" applyFont="1" applyFill="1" applyBorder="1" applyAlignment="1" quotePrefix="1">
      <alignment horizontal="center" vertical="center" wrapText="1"/>
      <protection/>
    </xf>
    <xf numFmtId="3" fontId="3" fillId="32" borderId="0" xfId="76" applyNumberFormat="1" applyFont="1" applyFill="1" applyAlignment="1">
      <alignment vertical="center" wrapText="1"/>
      <protection/>
    </xf>
    <xf numFmtId="9" fontId="5" fillId="0" borderId="10" xfId="54" applyNumberFormat="1" applyFont="1" applyFill="1" applyBorder="1" applyAlignment="1">
      <alignment horizontal="right" vertical="center"/>
    </xf>
    <xf numFmtId="185" fontId="4" fillId="0" borderId="10" xfId="54" applyNumberFormat="1" applyFont="1" applyFill="1" applyBorder="1" applyAlignment="1">
      <alignment horizontal="right" vertical="center"/>
    </xf>
    <xf numFmtId="185" fontId="5" fillId="0" borderId="10" xfId="54" applyNumberFormat="1" applyFont="1" applyFill="1" applyBorder="1" applyAlignment="1">
      <alignment horizontal="right" vertical="center"/>
    </xf>
    <xf numFmtId="0" fontId="3" fillId="0" borderId="10" xfId="76" applyFont="1" applyBorder="1" applyAlignment="1">
      <alignment horizontal="center" vertical="center" wrapText="1"/>
      <protection/>
    </xf>
    <xf numFmtId="3" fontId="3" fillId="0" borderId="10" xfId="76" applyNumberFormat="1" applyFont="1" applyBorder="1" applyAlignment="1" quotePrefix="1">
      <alignment horizontal="center" vertical="center" wrapText="1"/>
      <protection/>
    </xf>
    <xf numFmtId="3" fontId="3" fillId="0" borderId="0" xfId="76" applyNumberFormat="1" applyFont="1" applyAlignment="1">
      <alignment vertical="center" wrapText="1"/>
      <protection/>
    </xf>
    <xf numFmtId="49" fontId="4" fillId="0" borderId="10" xfId="76" applyNumberFormat="1" applyFont="1" applyBorder="1" applyAlignment="1" quotePrefix="1">
      <alignment horizontal="center" vertical="center" wrapText="1"/>
      <protection/>
    </xf>
    <xf numFmtId="3" fontId="4" fillId="0" borderId="10" xfId="76" applyNumberFormat="1" applyFont="1" applyBorder="1" applyAlignment="1" quotePrefix="1">
      <alignment horizontal="center" vertical="center" wrapText="1"/>
      <protection/>
    </xf>
    <xf numFmtId="185" fontId="4" fillId="0" borderId="10" xfId="76" applyNumberFormat="1" applyFont="1" applyBorder="1" applyAlignment="1" quotePrefix="1">
      <alignment horizontal="center" vertical="center" wrapText="1"/>
      <protection/>
    </xf>
    <xf numFmtId="3" fontId="4" fillId="0" borderId="0" xfId="76" applyNumberFormat="1" applyFont="1" applyAlignment="1">
      <alignment vertical="center" wrapText="1"/>
      <protection/>
    </xf>
    <xf numFmtId="0" fontId="4" fillId="32" borderId="10" xfId="67" applyFont="1" applyFill="1" applyBorder="1" applyAlignment="1">
      <alignment horizontal="justify" vertical="center" wrapText="1"/>
      <protection/>
    </xf>
    <xf numFmtId="9" fontId="4" fillId="0" borderId="10" xfId="54" applyNumberFormat="1" applyFont="1" applyFill="1" applyBorder="1" applyAlignment="1">
      <alignment horizontal="right" vertical="center"/>
    </xf>
    <xf numFmtId="10" fontId="4" fillId="0" borderId="10" xfId="54" applyNumberFormat="1" applyFont="1" applyFill="1" applyBorder="1" applyAlignment="1">
      <alignment horizontal="right" vertical="center"/>
    </xf>
    <xf numFmtId="10" fontId="5" fillId="0" borderId="10" xfId="54" applyNumberFormat="1" applyFont="1" applyFill="1" applyBorder="1" applyAlignment="1">
      <alignment horizontal="right" vertical="center"/>
    </xf>
    <xf numFmtId="9" fontId="5" fillId="0" borderId="10" xfId="76" applyNumberFormat="1" applyFont="1" applyBorder="1" applyAlignment="1" quotePrefix="1">
      <alignment horizontal="right" vertical="center" wrapText="1"/>
      <protection/>
    </xf>
    <xf numFmtId="10" fontId="5" fillId="0" borderId="10" xfId="76" applyNumberFormat="1" applyFont="1" applyBorder="1" applyAlignment="1" quotePrefix="1">
      <alignment horizontal="right" vertical="center" wrapText="1"/>
      <protection/>
    </xf>
    <xf numFmtId="10" fontId="4" fillId="0" borderId="10" xfId="76" applyNumberFormat="1" applyFont="1" applyBorder="1" applyAlignment="1" quotePrefix="1">
      <alignment horizontal="right" vertical="center" wrapText="1"/>
      <protection/>
    </xf>
    <xf numFmtId="9" fontId="4" fillId="0" borderId="10" xfId="76" applyNumberFormat="1" applyFont="1" applyBorder="1" applyAlignment="1" quotePrefix="1">
      <alignment horizontal="right" vertical="center" wrapText="1"/>
      <protection/>
    </xf>
    <xf numFmtId="185" fontId="5" fillId="32" borderId="10" xfId="49" applyNumberFormat="1" applyFont="1" applyFill="1" applyBorder="1" applyAlignment="1">
      <alignment horizontal="right" vertical="center" wrapText="1"/>
    </xf>
    <xf numFmtId="187" fontId="5" fillId="32" borderId="10" xfId="76" applyNumberFormat="1" applyFont="1" applyFill="1" applyBorder="1" applyAlignment="1">
      <alignment horizontal="right" vertical="center"/>
      <protection/>
    </xf>
    <xf numFmtId="9" fontId="5" fillId="32" borderId="10" xfId="54" applyNumberFormat="1" applyFont="1" applyFill="1" applyBorder="1" applyAlignment="1">
      <alignment horizontal="right" vertical="center"/>
    </xf>
    <xf numFmtId="10" fontId="5" fillId="32" borderId="10" xfId="54" applyNumberFormat="1" applyFont="1" applyFill="1" applyBorder="1" applyAlignment="1">
      <alignment horizontal="right" vertical="center"/>
    </xf>
    <xf numFmtId="10" fontId="4" fillId="32" borderId="10" xfId="54" applyNumberFormat="1" applyFont="1" applyFill="1" applyBorder="1" applyAlignment="1">
      <alignment horizontal="right" vertical="center"/>
    </xf>
    <xf numFmtId="9" fontId="4" fillId="32" borderId="10" xfId="54" applyNumberFormat="1" applyFont="1" applyFill="1" applyBorder="1" applyAlignment="1">
      <alignment horizontal="right" vertical="center"/>
    </xf>
    <xf numFmtId="9" fontId="5" fillId="32" borderId="10" xfId="54" applyNumberFormat="1" applyFont="1" applyFill="1" applyBorder="1" applyAlignment="1">
      <alignment horizontal="right" vertical="center"/>
    </xf>
    <xf numFmtId="187" fontId="5" fillId="32" borderId="10" xfId="76" applyNumberFormat="1" applyFont="1" applyFill="1" applyBorder="1" applyAlignment="1">
      <alignment vertical="center"/>
      <protection/>
    </xf>
    <xf numFmtId="10" fontId="5" fillId="32" borderId="10" xfId="54" applyNumberFormat="1" applyFont="1" applyFill="1" applyBorder="1" applyAlignment="1">
      <alignment horizontal="right" vertical="center"/>
    </xf>
    <xf numFmtId="189" fontId="5" fillId="32" borderId="10" xfId="54" applyNumberFormat="1" applyFont="1" applyFill="1" applyBorder="1" applyAlignment="1">
      <alignment vertical="center" wrapText="1"/>
    </xf>
    <xf numFmtId="10" fontId="8" fillId="0" borderId="10" xfId="54" applyNumberFormat="1" applyFont="1" applyBorder="1" applyAlignment="1">
      <alignment vertical="center" wrapText="1"/>
    </xf>
    <xf numFmtId="10" fontId="8" fillId="0" borderId="10" xfId="54" applyNumberFormat="1" applyFont="1" applyBorder="1" applyAlignment="1">
      <alignment vertical="center" wrapText="1"/>
    </xf>
    <xf numFmtId="9" fontId="8" fillId="0" borderId="10" xfId="54" applyNumberFormat="1" applyFont="1" applyBorder="1" applyAlignment="1">
      <alignment vertical="center" wrapText="1"/>
    </xf>
    <xf numFmtId="10" fontId="12" fillId="0" borderId="10" xfId="54" applyNumberFormat="1" applyFont="1" applyBorder="1" applyAlignment="1">
      <alignment vertical="center" wrapText="1"/>
    </xf>
    <xf numFmtId="9" fontId="12" fillId="0" borderId="10" xfId="54" applyNumberFormat="1" applyFont="1" applyBorder="1" applyAlignment="1">
      <alignment vertical="center" wrapText="1"/>
    </xf>
    <xf numFmtId="9" fontId="8" fillId="0" borderId="10" xfId="54" applyNumberFormat="1" applyFont="1" applyBorder="1" applyAlignment="1">
      <alignment vertical="center" wrapText="1"/>
    </xf>
    <xf numFmtId="10" fontId="9" fillId="0" borderId="10" xfId="54" applyNumberFormat="1" applyFont="1" applyBorder="1" applyAlignment="1">
      <alignment horizontal="right" vertical="center" wrapText="1"/>
    </xf>
    <xf numFmtId="9" fontId="9" fillId="0" borderId="10" xfId="54" applyNumberFormat="1" applyFont="1" applyBorder="1" applyAlignment="1">
      <alignment horizontal="right" vertical="center" wrapText="1"/>
    </xf>
    <xf numFmtId="184" fontId="9" fillId="0" borderId="10" xfId="54" applyNumberFormat="1" applyFont="1" applyBorder="1" applyAlignment="1">
      <alignment horizontal="left" vertical="center" wrapText="1"/>
    </xf>
    <xf numFmtId="10" fontId="12" fillId="0" borderId="10" xfId="54" applyNumberFormat="1" applyFont="1" applyBorder="1" applyAlignment="1">
      <alignment vertical="center" wrapText="1"/>
    </xf>
    <xf numFmtId="9" fontId="12" fillId="0" borderId="10" xfId="54" applyNumberFormat="1" applyFont="1" applyBorder="1" applyAlignment="1">
      <alignment vertical="center" wrapText="1"/>
    </xf>
    <xf numFmtId="183" fontId="5" fillId="32" borderId="10" xfId="44" applyNumberFormat="1" applyFont="1" applyFill="1" applyBorder="1" applyAlignment="1">
      <alignment horizontal="right" vertical="center"/>
    </xf>
    <xf numFmtId="3" fontId="56" fillId="0" borderId="0" xfId="0" applyNumberFormat="1" applyFont="1" applyAlignment="1">
      <alignment/>
    </xf>
    <xf numFmtId="3" fontId="9" fillId="0" borderId="0" xfId="0" applyNumberFormat="1" applyFont="1" applyAlignment="1">
      <alignment vertical="center" wrapText="1"/>
    </xf>
    <xf numFmtId="0" fontId="18" fillId="32" borderId="10" xfId="67" applyFont="1" applyFill="1" applyBorder="1" applyAlignment="1">
      <alignment horizontal="center" vertical="center" wrapText="1"/>
      <protection/>
    </xf>
    <xf numFmtId="3" fontId="18" fillId="32" borderId="10" xfId="76" applyNumberFormat="1" applyFont="1" applyFill="1" applyBorder="1" applyAlignment="1">
      <alignment horizontal="right" vertical="center" wrapText="1"/>
      <protection/>
    </xf>
    <xf numFmtId="3" fontId="18" fillId="32" borderId="10" xfId="49" applyNumberFormat="1" applyFont="1" applyFill="1" applyBorder="1" applyAlignment="1">
      <alignment horizontal="right" vertical="center" wrapText="1"/>
    </xf>
    <xf numFmtId="183" fontId="5" fillId="32" borderId="10" xfId="49" applyNumberFormat="1" applyFont="1" applyFill="1" applyBorder="1" applyAlignment="1">
      <alignment horizontal="right" vertical="center" wrapText="1"/>
    </xf>
    <xf numFmtId="189" fontId="5" fillId="32" borderId="10" xfId="49" applyNumberFormat="1" applyFont="1" applyFill="1" applyBorder="1" applyAlignment="1">
      <alignment horizontal="right" vertical="center" wrapText="1"/>
    </xf>
    <xf numFmtId="183" fontId="5" fillId="0" borderId="10" xfId="54" applyNumberFormat="1" applyFont="1" applyFill="1" applyBorder="1" applyAlignment="1" quotePrefix="1">
      <alignment horizontal="right" vertical="center" wrapText="1"/>
    </xf>
    <xf numFmtId="183" fontId="5" fillId="32" borderId="10" xfId="0" applyNumberFormat="1" applyFont="1" applyFill="1" applyBorder="1" applyAlignment="1">
      <alignment horizontal="right" vertical="center"/>
    </xf>
    <xf numFmtId="1" fontId="4" fillId="0" borderId="10" xfId="76" applyNumberFormat="1" applyFont="1" applyBorder="1" applyAlignment="1">
      <alignment vertical="center" wrapText="1"/>
      <protection/>
    </xf>
    <xf numFmtId="1" fontId="5" fillId="0" borderId="10" xfId="76" applyNumberFormat="1" applyFont="1" applyBorder="1" applyAlignment="1">
      <alignment vertical="center"/>
      <protection/>
    </xf>
    <xf numFmtId="9" fontId="5" fillId="0" borderId="10" xfId="54" applyNumberFormat="1" applyFont="1" applyFill="1" applyBorder="1" applyAlignment="1">
      <alignment horizontal="right" vertical="center"/>
    </xf>
    <xf numFmtId="189" fontId="4" fillId="0" borderId="10" xfId="54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4" fillId="0" borderId="0" xfId="76" applyNumberFormat="1" applyFont="1" applyAlignment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3" fontId="5" fillId="0" borderId="17" xfId="76" applyNumberFormat="1" applyFont="1" applyBorder="1" applyAlignment="1">
      <alignment horizontal="center" vertical="center" wrapText="1"/>
      <protection/>
    </xf>
    <xf numFmtId="3" fontId="5" fillId="0" borderId="18" xfId="76" applyNumberFormat="1" applyFont="1" applyBorder="1" applyAlignment="1">
      <alignment horizontal="center" vertical="center" wrapText="1"/>
      <protection/>
    </xf>
    <xf numFmtId="3" fontId="5" fillId="0" borderId="19" xfId="76" applyNumberFormat="1" applyFont="1" applyBorder="1" applyAlignment="1">
      <alignment horizontal="center" vertical="center" wrapText="1"/>
      <protection/>
    </xf>
    <xf numFmtId="3" fontId="5" fillId="0" borderId="20" xfId="76" applyNumberFormat="1" applyFont="1" applyBorder="1" applyAlignment="1">
      <alignment horizontal="center" vertical="center" wrapText="1"/>
      <protection/>
    </xf>
    <xf numFmtId="3" fontId="5" fillId="0" borderId="21" xfId="76" applyNumberFormat="1" applyFont="1" applyBorder="1" applyAlignment="1">
      <alignment horizontal="center" vertical="center" wrapText="1"/>
      <protection/>
    </xf>
    <xf numFmtId="3" fontId="5" fillId="0" borderId="10" xfId="76" applyNumberFormat="1" applyFont="1" applyBorder="1" applyAlignment="1">
      <alignment horizontal="center" vertical="center" wrapText="1"/>
      <protection/>
    </xf>
    <xf numFmtId="3" fontId="5" fillId="0" borderId="22" xfId="76" applyNumberFormat="1" applyFont="1" applyBorder="1" applyAlignment="1">
      <alignment horizontal="center" vertical="center" wrapText="1"/>
      <protection/>
    </xf>
    <xf numFmtId="3" fontId="5" fillId="0" borderId="23" xfId="76" applyNumberFormat="1" applyFont="1" applyBorder="1" applyAlignment="1">
      <alignment horizontal="center" vertical="center" wrapText="1"/>
      <protection/>
    </xf>
    <xf numFmtId="3" fontId="5" fillId="0" borderId="14" xfId="76" applyNumberFormat="1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1" fontId="4" fillId="0" borderId="0" xfId="76" applyNumberFormat="1" applyFont="1" applyAlignment="1">
      <alignment horizontal="center" vertical="center"/>
      <protection/>
    </xf>
    <xf numFmtId="1" fontId="3" fillId="0" borderId="0" xfId="76" applyNumberFormat="1" applyFont="1" applyAlignment="1">
      <alignment horizontal="center" vertical="center" wrapText="1"/>
      <protection/>
    </xf>
    <xf numFmtId="1" fontId="3" fillId="0" borderId="14" xfId="76" applyNumberFormat="1" applyFont="1" applyBorder="1" applyAlignment="1">
      <alignment horizontal="right" vertical="center"/>
      <protection/>
    </xf>
    <xf numFmtId="49" fontId="5" fillId="0" borderId="10" xfId="76" applyNumberFormat="1" applyFont="1" applyBorder="1" applyAlignment="1">
      <alignment horizontal="center" vertical="center" wrapText="1"/>
      <protection/>
    </xf>
    <xf numFmtId="3" fontId="5" fillId="0" borderId="12" xfId="76" applyNumberFormat="1" applyFont="1" applyBorder="1" applyAlignment="1">
      <alignment horizontal="center" vertical="center" wrapText="1"/>
      <protection/>
    </xf>
    <xf numFmtId="3" fontId="5" fillId="0" borderId="15" xfId="76" applyNumberFormat="1" applyFont="1" applyBorder="1" applyAlignment="1">
      <alignment horizontal="center" vertical="center" wrapText="1"/>
      <protection/>
    </xf>
    <xf numFmtId="3" fontId="5" fillId="0" borderId="16" xfId="76" applyNumberFormat="1" applyFont="1" applyBorder="1" applyAlignment="1">
      <alignment horizontal="center" vertical="center" wrapText="1"/>
      <protection/>
    </xf>
    <xf numFmtId="3" fontId="5" fillId="0" borderId="24" xfId="76" applyNumberFormat="1" applyFont="1" applyBorder="1" applyAlignment="1">
      <alignment horizontal="center" vertical="center" wrapText="1"/>
      <protection/>
    </xf>
    <xf numFmtId="3" fontId="5" fillId="0" borderId="13" xfId="76" applyNumberFormat="1" applyFont="1" applyBorder="1" applyAlignment="1">
      <alignment horizontal="center" vertical="center" wrapText="1"/>
      <protection/>
    </xf>
    <xf numFmtId="0" fontId="7" fillId="0" borderId="10" xfId="68" applyFont="1" applyBorder="1" applyAlignment="1">
      <alignment horizontal="center" vertical="center" wrapText="1"/>
      <protection/>
    </xf>
    <xf numFmtId="3" fontId="5" fillId="0" borderId="11" xfId="76" applyNumberFormat="1" applyFont="1" applyBorder="1" applyAlignment="1">
      <alignment horizontal="center" vertical="center" wrapText="1"/>
      <protection/>
    </xf>
    <xf numFmtId="1" fontId="5" fillId="0" borderId="0" xfId="76" applyNumberFormat="1" applyFont="1" applyAlignment="1">
      <alignment horizontal="left" vertical="center" wrapText="1"/>
      <protection/>
    </xf>
    <xf numFmtId="0" fontId="60" fillId="0" borderId="18" xfId="0" applyFont="1" applyBorder="1" applyAlignment="1">
      <alignment/>
    </xf>
    <xf numFmtId="0" fontId="60" fillId="0" borderId="20" xfId="0" applyFont="1" applyBorder="1" applyAlignment="1">
      <alignment/>
    </xf>
    <xf numFmtId="0" fontId="60" fillId="0" borderId="14" xfId="0" applyFont="1" applyBorder="1" applyAlignment="1">
      <alignment/>
    </xf>
    <xf numFmtId="1" fontId="5" fillId="32" borderId="0" xfId="76" applyNumberFormat="1" applyFont="1" applyFill="1" applyAlignment="1">
      <alignment horizontal="left" vertical="center" wrapText="1"/>
      <protection/>
    </xf>
    <xf numFmtId="3" fontId="5" fillId="32" borderId="10" xfId="76" applyNumberFormat="1" applyFont="1" applyFill="1" applyBorder="1" applyAlignment="1">
      <alignment horizontal="center" vertical="center" wrapText="1"/>
      <protection/>
    </xf>
    <xf numFmtId="3" fontId="5" fillId="32" borderId="17" xfId="76" applyNumberFormat="1" applyFont="1" applyFill="1" applyBorder="1" applyAlignment="1">
      <alignment horizontal="center" vertical="center" wrapText="1"/>
      <protection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20" xfId="0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21" xfId="0" applyFill="1" applyBorder="1" applyAlignment="1">
      <alignment/>
    </xf>
    <xf numFmtId="3" fontId="5" fillId="32" borderId="20" xfId="76" applyNumberFormat="1" applyFont="1" applyFill="1" applyBorder="1" applyAlignment="1">
      <alignment horizontal="center" vertical="center" wrapText="1"/>
      <protection/>
    </xf>
    <xf numFmtId="3" fontId="5" fillId="32" borderId="21" xfId="76" applyNumberFormat="1" applyFont="1" applyFill="1" applyBorder="1" applyAlignment="1">
      <alignment horizontal="center" vertical="center" wrapText="1"/>
      <protection/>
    </xf>
    <xf numFmtId="3" fontId="5" fillId="32" borderId="18" xfId="76" applyNumberFormat="1" applyFont="1" applyFill="1" applyBorder="1" applyAlignment="1">
      <alignment horizontal="center" vertical="center" wrapText="1"/>
      <protection/>
    </xf>
    <xf numFmtId="3" fontId="5" fillId="32" borderId="19" xfId="76" applyNumberFormat="1" applyFont="1" applyFill="1" applyBorder="1" applyAlignment="1">
      <alignment horizontal="center" vertical="center" wrapText="1"/>
      <protection/>
    </xf>
    <xf numFmtId="3" fontId="5" fillId="32" borderId="14" xfId="76" applyNumberFormat="1" applyFont="1" applyFill="1" applyBorder="1" applyAlignment="1">
      <alignment horizontal="center" vertical="center" wrapText="1"/>
      <protection/>
    </xf>
    <xf numFmtId="3" fontId="5" fillId="32" borderId="12" xfId="76" applyNumberFormat="1" applyFont="1" applyFill="1" applyBorder="1" applyAlignment="1">
      <alignment horizontal="center" vertical="center" wrapText="1"/>
      <protection/>
    </xf>
    <xf numFmtId="3" fontId="5" fillId="32" borderId="15" xfId="76" applyNumberFormat="1" applyFont="1" applyFill="1" applyBorder="1" applyAlignment="1">
      <alignment horizontal="center" vertical="center" wrapText="1"/>
      <protection/>
    </xf>
    <xf numFmtId="3" fontId="5" fillId="32" borderId="16" xfId="76" applyNumberFormat="1" applyFont="1" applyFill="1" applyBorder="1" applyAlignment="1">
      <alignment horizontal="center" vertical="center" wrapText="1"/>
      <protection/>
    </xf>
    <xf numFmtId="3" fontId="5" fillId="32" borderId="22" xfId="76" applyNumberFormat="1" applyFont="1" applyFill="1" applyBorder="1" applyAlignment="1">
      <alignment horizontal="center" vertical="center" wrapText="1"/>
      <protection/>
    </xf>
    <xf numFmtId="3" fontId="5" fillId="32" borderId="23" xfId="76" applyNumberFormat="1" applyFont="1" applyFill="1" applyBorder="1" applyAlignment="1">
      <alignment horizontal="center" vertical="center" wrapText="1"/>
      <protection/>
    </xf>
    <xf numFmtId="3" fontId="5" fillId="32" borderId="11" xfId="76" applyNumberFormat="1" applyFont="1" applyFill="1" applyBorder="1" applyAlignment="1">
      <alignment horizontal="center" vertical="center" wrapText="1"/>
      <protection/>
    </xf>
    <xf numFmtId="3" fontId="5" fillId="32" borderId="24" xfId="76" applyNumberFormat="1" applyFont="1" applyFill="1" applyBorder="1" applyAlignment="1">
      <alignment horizontal="center" vertical="center" wrapText="1"/>
      <protection/>
    </xf>
    <xf numFmtId="1" fontId="4" fillId="32" borderId="0" xfId="76" applyNumberFormat="1" applyFont="1" applyFill="1" applyAlignment="1">
      <alignment horizontal="center" vertical="center"/>
      <protection/>
    </xf>
    <xf numFmtId="1" fontId="4" fillId="32" borderId="0" xfId="76" applyNumberFormat="1" applyFont="1" applyFill="1" applyAlignment="1">
      <alignment horizontal="center" vertical="center" wrapText="1"/>
      <protection/>
    </xf>
    <xf numFmtId="1" fontId="3" fillId="32" borderId="0" xfId="76" applyNumberFormat="1" applyFont="1" applyFill="1" applyAlignment="1">
      <alignment horizontal="center" vertical="center" wrapText="1"/>
      <protection/>
    </xf>
    <xf numFmtId="1" fontId="3" fillId="32" borderId="14" xfId="76" applyNumberFormat="1" applyFont="1" applyFill="1" applyBorder="1" applyAlignment="1">
      <alignment horizontal="right" vertical="center"/>
      <protection/>
    </xf>
    <xf numFmtId="49" fontId="5" fillId="32" borderId="10" xfId="76" applyNumberFormat="1" applyFont="1" applyFill="1" applyBorder="1" applyAlignment="1">
      <alignment horizontal="center" vertical="center" wrapText="1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Bình thường 3" xfId="41"/>
    <cellStyle name="Calculation" xfId="42"/>
    <cellStyle name="Check Cell" xfId="43"/>
    <cellStyle name="Comma" xfId="44"/>
    <cellStyle name="Comma [0]" xfId="45"/>
    <cellStyle name="Comma 10 10" xfId="46"/>
    <cellStyle name="Comma 2" xfId="47"/>
    <cellStyle name="Comma 3" xfId="48"/>
    <cellStyle name="Comma 6" xfId="49"/>
    <cellStyle name="Comma 7" xfId="50"/>
    <cellStyle name="Currency" xfId="51"/>
    <cellStyle name="Currency [0]" xfId="52"/>
    <cellStyle name="Dấu phẩy 2" xfId="53"/>
    <cellStyle name="Dấu phẩy 3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Kiểu 1" xfId="64"/>
    <cellStyle name="Linked Cell" xfId="65"/>
    <cellStyle name="Neutral" xfId="66"/>
    <cellStyle name="Normal 19" xfId="67"/>
    <cellStyle name="Normal 2" xfId="68"/>
    <cellStyle name="Normal 2 2" xfId="69"/>
    <cellStyle name="Normal 3" xfId="70"/>
    <cellStyle name="Normal 5" xfId="71"/>
    <cellStyle name="Normal 6" xfId="72"/>
    <cellStyle name="Normal 7" xfId="73"/>
    <cellStyle name="Normal 7 2" xfId="74"/>
    <cellStyle name="Normal 8" xfId="75"/>
    <cellStyle name="Normal_Bieu mau (CV )" xfId="76"/>
    <cellStyle name="Note" xfId="77"/>
    <cellStyle name="Output" xfId="78"/>
    <cellStyle name="Percent" xfId="79"/>
    <cellStyle name="Percent 2" xfId="80"/>
    <cellStyle name="Style 1 2 2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H%20n&#259;m%2020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DT15289-1697426694301-11151057_haidxhtc-16-10-2023_15h35p2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i&#7871;n%20&#273;&#7897;%20th&#7921;c%20hi&#7879;n%20d&#7921;%20&#225;n%20th&#225;ng%206-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1 THDP"/>
      <sheetName val="B2 NSDP"/>
      <sheetName val="B3 NSTW"/>
      <sheetName val="B4 CTMTQG"/>
    </sheetNames>
    <sheetDataSet>
      <sheetData sheetId="2">
        <row r="36">
          <cell r="T36">
            <v>600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THDP"/>
      <sheetName val="1A THDP"/>
      <sheetName val="2 NSDP"/>
      <sheetName val="2A NSDP"/>
      <sheetName val="3 NSTW"/>
      <sheetName val="4 CTMTQG"/>
      <sheetName val="4A CTMTQG"/>
    </sheetNames>
    <sheetDataSet>
      <sheetData sheetId="3">
        <row r="13">
          <cell r="L13">
            <v>3333.139</v>
          </cell>
        </row>
      </sheetData>
      <sheetData sheetId="6">
        <row r="12">
          <cell r="L12">
            <v>5204.394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ỔNG HỢP"/>
      <sheetName val="VỐN NSTW"/>
      <sheetName val="ĐBDTTS - ĐT"/>
      <sheetName val="ĐBDTTS - SN"/>
      <sheetName val="Giảm nghèo - ĐT"/>
      <sheetName val="Giảm nghèo - SN"/>
      <sheetName val="NTM - ĐT"/>
      <sheetName val="NTM - SN"/>
      <sheetName val="VỐN NSĐP"/>
      <sheetName val="VỐN SỰ NGHIỆP ĐẦU TƯ"/>
      <sheetName val="Điều chỉnh 2021-2025 (NSĐP)"/>
      <sheetName val="NSDP cấp Huyện"/>
      <sheetName val="VỐN NS HUYỆN"/>
    </sheetNames>
    <sheetDataSet>
      <sheetData sheetId="0">
        <row r="3">
          <cell r="A3" t="str">
            <v>(Kèm theo Báo cáo số           /BC-UBND ngày     tháng 6 năm 2024 của UBND huyện Tủa Chùa)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2"/>
  <sheetViews>
    <sheetView view="pageBreakPreview" zoomScale="70" zoomScaleNormal="80" zoomScaleSheetLayoutView="70" zoomScalePageLayoutView="0" workbookViewId="0" topLeftCell="A1">
      <selection activeCell="E7" sqref="E7"/>
    </sheetView>
  </sheetViews>
  <sheetFormatPr defaultColWidth="12.28125" defaultRowHeight="15"/>
  <cols>
    <col min="1" max="1" width="6.00390625" style="4" customWidth="1"/>
    <col min="2" max="2" width="41.00390625" style="2" customWidth="1"/>
    <col min="3" max="3" width="14.421875" style="2" customWidth="1"/>
    <col min="4" max="4" width="15.7109375" style="2" customWidth="1"/>
    <col min="5" max="7" width="18.00390625" style="2" customWidth="1"/>
    <col min="8" max="8" width="16.140625" style="2" hidden="1" customWidth="1"/>
    <col min="9" max="9" width="14.140625" style="2" hidden="1" customWidth="1"/>
    <col min="10" max="10" width="11.28125" style="2" customWidth="1"/>
    <col min="11" max="245" width="9.140625" style="2" customWidth="1"/>
    <col min="246" max="246" width="6.00390625" style="2" customWidth="1"/>
    <col min="247" max="247" width="41.00390625" style="2" customWidth="1"/>
    <col min="248" max="254" width="12.28125" style="2" customWidth="1"/>
    <col min="255" max="16384" width="12.28125" style="14" customWidth="1"/>
  </cols>
  <sheetData>
    <row r="1" spans="1:37" ht="20.25" customHeight="1">
      <c r="A1" s="252" t="s">
        <v>281</v>
      </c>
      <c r="B1" s="252"/>
      <c r="C1" s="252"/>
      <c r="D1" s="252"/>
      <c r="E1" s="252"/>
      <c r="F1" s="252"/>
      <c r="G1" s="252"/>
      <c r="H1" s="252"/>
      <c r="I1" s="252"/>
      <c r="J1" s="252"/>
      <c r="K1" s="36"/>
      <c r="L1" s="36"/>
      <c r="M1" s="36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254" ht="42.75" customHeight="1">
      <c r="A2" s="253" t="s">
        <v>342</v>
      </c>
      <c r="B2" s="253"/>
      <c r="C2" s="253"/>
      <c r="D2" s="253"/>
      <c r="E2" s="253"/>
      <c r="F2" s="253"/>
      <c r="G2" s="253"/>
      <c r="H2" s="253"/>
      <c r="I2" s="253"/>
      <c r="J2" s="25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18.75">
      <c r="A3" s="254" t="s">
        <v>346</v>
      </c>
      <c r="B3" s="254"/>
      <c r="C3" s="254"/>
      <c r="D3" s="254"/>
      <c r="E3" s="254"/>
      <c r="F3" s="254"/>
      <c r="G3" s="254"/>
      <c r="H3" s="254"/>
      <c r="I3" s="254"/>
      <c r="J3" s="25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10" ht="18.75">
      <c r="A4" s="255" t="s">
        <v>1</v>
      </c>
      <c r="B4" s="255"/>
      <c r="C4" s="255"/>
      <c r="D4" s="255"/>
      <c r="E4" s="255"/>
      <c r="F4" s="255"/>
      <c r="G4" s="255"/>
      <c r="H4" s="255"/>
      <c r="I4" s="255"/>
      <c r="J4" s="255"/>
    </row>
    <row r="5" spans="1:254" ht="31.5" customHeight="1">
      <c r="A5" s="248" t="s">
        <v>15</v>
      </c>
      <c r="B5" s="248" t="s">
        <v>13</v>
      </c>
      <c r="C5" s="256" t="s">
        <v>40</v>
      </c>
      <c r="D5" s="257"/>
      <c r="E5" s="257"/>
      <c r="F5" s="257"/>
      <c r="G5" s="258"/>
      <c r="H5" s="248" t="s">
        <v>191</v>
      </c>
      <c r="I5" s="249" t="s">
        <v>192</v>
      </c>
      <c r="J5" s="248" t="s">
        <v>25</v>
      </c>
      <c r="K5" s="251"/>
      <c r="L5" s="251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60" customHeight="1">
      <c r="A6" s="248"/>
      <c r="B6" s="248"/>
      <c r="C6" s="3" t="s">
        <v>14</v>
      </c>
      <c r="D6" s="3" t="s">
        <v>347</v>
      </c>
      <c r="E6" s="3" t="s">
        <v>348</v>
      </c>
      <c r="F6" s="3" t="s">
        <v>317</v>
      </c>
      <c r="G6" s="3" t="s">
        <v>318</v>
      </c>
      <c r="H6" s="248"/>
      <c r="I6" s="250"/>
      <c r="J6" s="248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s="162" customFormat="1" ht="18.75">
      <c r="A7" s="160" t="s">
        <v>10</v>
      </c>
      <c r="B7" s="160" t="s">
        <v>0</v>
      </c>
      <c r="C7" s="160" t="s">
        <v>4</v>
      </c>
      <c r="D7" s="160" t="s">
        <v>5</v>
      </c>
      <c r="E7" s="160" t="s">
        <v>11</v>
      </c>
      <c r="F7" s="160" t="s">
        <v>34</v>
      </c>
      <c r="G7" s="160">
        <v>7</v>
      </c>
      <c r="H7" s="160">
        <v>8</v>
      </c>
      <c r="I7" s="160">
        <v>9</v>
      </c>
      <c r="J7" s="160">
        <v>8</v>
      </c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DR7" s="161"/>
      <c r="DS7" s="161"/>
      <c r="DT7" s="161"/>
      <c r="DU7" s="161"/>
      <c r="DV7" s="161"/>
      <c r="DW7" s="161"/>
      <c r="DX7" s="161"/>
      <c r="DY7" s="161"/>
      <c r="DZ7" s="161"/>
      <c r="EA7" s="161"/>
      <c r="EB7" s="161"/>
      <c r="EC7" s="161"/>
      <c r="ED7" s="161"/>
      <c r="EE7" s="161"/>
      <c r="EF7" s="161"/>
      <c r="EG7" s="161"/>
      <c r="EH7" s="161"/>
      <c r="EI7" s="161"/>
      <c r="EJ7" s="161"/>
      <c r="EK7" s="161"/>
      <c r="EL7" s="161"/>
      <c r="EM7" s="161"/>
      <c r="EN7" s="161"/>
      <c r="EO7" s="161"/>
      <c r="EP7" s="161"/>
      <c r="EQ7" s="161"/>
      <c r="ER7" s="161"/>
      <c r="ES7" s="161"/>
      <c r="ET7" s="161"/>
      <c r="EU7" s="161"/>
      <c r="EV7" s="161"/>
      <c r="EW7" s="161"/>
      <c r="EX7" s="161"/>
      <c r="EY7" s="161"/>
      <c r="EZ7" s="161"/>
      <c r="FA7" s="161"/>
      <c r="FB7" s="161"/>
      <c r="FC7" s="161"/>
      <c r="FD7" s="161"/>
      <c r="FE7" s="161"/>
      <c r="FF7" s="161"/>
      <c r="FG7" s="161"/>
      <c r="FH7" s="161"/>
      <c r="FI7" s="161"/>
      <c r="FJ7" s="161"/>
      <c r="FK7" s="161"/>
      <c r="FL7" s="161"/>
      <c r="FM7" s="161"/>
      <c r="FN7" s="161"/>
      <c r="FO7" s="161"/>
      <c r="FP7" s="161"/>
      <c r="FQ7" s="161"/>
      <c r="FR7" s="161"/>
      <c r="FS7" s="161"/>
      <c r="FT7" s="161"/>
      <c r="FU7" s="161"/>
      <c r="FV7" s="161"/>
      <c r="FW7" s="161"/>
      <c r="FX7" s="161"/>
      <c r="FY7" s="161"/>
      <c r="FZ7" s="161"/>
      <c r="GA7" s="161"/>
      <c r="GB7" s="161"/>
      <c r="GC7" s="161"/>
      <c r="GD7" s="161"/>
      <c r="GE7" s="161"/>
      <c r="GF7" s="161"/>
      <c r="GG7" s="161"/>
      <c r="GH7" s="161"/>
      <c r="GI7" s="161"/>
      <c r="GJ7" s="161"/>
      <c r="GK7" s="161"/>
      <c r="GL7" s="161"/>
      <c r="GM7" s="161"/>
      <c r="GN7" s="161"/>
      <c r="GO7" s="161"/>
      <c r="GP7" s="161"/>
      <c r="GQ7" s="161"/>
      <c r="GR7" s="161"/>
      <c r="GS7" s="161"/>
      <c r="GT7" s="161"/>
      <c r="GU7" s="161"/>
      <c r="GV7" s="161"/>
      <c r="GW7" s="161"/>
      <c r="GX7" s="161"/>
      <c r="GY7" s="161"/>
      <c r="GZ7" s="161"/>
      <c r="HA7" s="161"/>
      <c r="HB7" s="161"/>
      <c r="HC7" s="161"/>
      <c r="HD7" s="161"/>
      <c r="HE7" s="161"/>
      <c r="HF7" s="161"/>
      <c r="HG7" s="161"/>
      <c r="HH7" s="161"/>
      <c r="HI7" s="161"/>
      <c r="HJ7" s="161"/>
      <c r="HK7" s="161"/>
      <c r="HL7" s="161"/>
      <c r="HM7" s="161"/>
      <c r="HN7" s="161"/>
      <c r="HO7" s="161"/>
      <c r="HP7" s="161"/>
      <c r="HQ7" s="161"/>
      <c r="HR7" s="161"/>
      <c r="HS7" s="161"/>
      <c r="HT7" s="161"/>
      <c r="HU7" s="161"/>
      <c r="HV7" s="161"/>
      <c r="HW7" s="161"/>
      <c r="HX7" s="161"/>
      <c r="HY7" s="161"/>
      <c r="HZ7" s="161"/>
      <c r="IA7" s="161"/>
      <c r="IB7" s="161"/>
      <c r="IC7" s="161"/>
      <c r="ID7" s="161"/>
      <c r="IE7" s="161"/>
      <c r="IF7" s="161"/>
      <c r="IG7" s="161"/>
      <c r="IH7" s="161"/>
      <c r="II7" s="161"/>
      <c r="IJ7" s="161"/>
      <c r="IK7" s="161"/>
      <c r="IL7" s="161"/>
      <c r="IM7" s="161"/>
      <c r="IN7" s="161"/>
      <c r="IO7" s="161"/>
      <c r="IP7" s="161"/>
      <c r="IQ7" s="161"/>
      <c r="IR7" s="161"/>
      <c r="IS7" s="161"/>
      <c r="IT7" s="161"/>
    </row>
    <row r="8" spans="1:14" ht="24" customHeight="1">
      <c r="A8" s="3"/>
      <c r="B8" s="5" t="s">
        <v>3</v>
      </c>
      <c r="C8" s="144">
        <f aca="true" t="shared" si="0" ref="C8:I8">+C9</f>
        <v>326238.3</v>
      </c>
      <c r="D8" s="38">
        <f t="shared" si="0"/>
        <v>265724.618334</v>
      </c>
      <c r="E8" s="229">
        <f>+E9</f>
        <v>0.8145107988056584</v>
      </c>
      <c r="F8" s="144">
        <f t="shared" si="0"/>
        <v>326238.3</v>
      </c>
      <c r="G8" s="230">
        <f>+G9</f>
        <v>1</v>
      </c>
      <c r="H8" s="37">
        <f t="shared" si="0"/>
        <v>1017070.2</v>
      </c>
      <c r="I8" s="37">
        <f t="shared" si="0"/>
        <v>327216.8</v>
      </c>
      <c r="J8" s="35"/>
      <c r="K8" s="143">
        <f>+D8/C8</f>
        <v>0.8145107988056584</v>
      </c>
      <c r="L8" s="142">
        <f>+F8/C8</f>
        <v>1</v>
      </c>
      <c r="M8" s="2">
        <f>+C8/N8</f>
        <v>1.6782409860437362</v>
      </c>
      <c r="N8" s="235">
        <v>194393</v>
      </c>
    </row>
    <row r="9" spans="1:254" ht="18.75">
      <c r="A9" s="5">
        <v>1</v>
      </c>
      <c r="B9" s="8" t="s">
        <v>31</v>
      </c>
      <c r="C9" s="231">
        <f aca="true" t="shared" si="1" ref="C9:I9">+C11+C15+C19</f>
        <v>326238.3</v>
      </c>
      <c r="D9" s="40">
        <f t="shared" si="1"/>
        <v>265724.618334</v>
      </c>
      <c r="E9" s="229">
        <f>+D9/C9</f>
        <v>0.8145107988056584</v>
      </c>
      <c r="F9" s="231">
        <f t="shared" si="1"/>
        <v>326238.3</v>
      </c>
      <c r="G9" s="230">
        <f>+F9/C9</f>
        <v>1</v>
      </c>
      <c r="H9" s="39">
        <f t="shared" si="1"/>
        <v>1017070.2</v>
      </c>
      <c r="I9" s="39">
        <f t="shared" si="1"/>
        <v>327216.8</v>
      </c>
      <c r="J9" s="41"/>
      <c r="K9" s="1"/>
      <c r="L9" s="1"/>
      <c r="M9" s="236">
        <f>+C8-N8</f>
        <v>131845.3</v>
      </c>
      <c r="N9" s="1">
        <f>+M9/N8</f>
        <v>0.6782409860437361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ht="18.75">
      <c r="A10" s="5"/>
      <c r="B10" s="9" t="s">
        <v>7</v>
      </c>
      <c r="C10" s="42"/>
      <c r="D10" s="42"/>
      <c r="E10" s="42"/>
      <c r="F10" s="42"/>
      <c r="G10" s="42"/>
      <c r="H10" s="43"/>
      <c r="I10" s="43"/>
      <c r="J10" s="4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s="16" customFormat="1" ht="39">
      <c r="A11" s="15" t="s">
        <v>41</v>
      </c>
      <c r="B11" s="10" t="s">
        <v>32</v>
      </c>
      <c r="C11" s="44">
        <f>SUM(C12:C14)</f>
        <v>30503</v>
      </c>
      <c r="D11" s="45">
        <f>SUM(D12:D14)</f>
        <v>30272.92906</v>
      </c>
      <c r="E11" s="169">
        <f>+'2 NSDP'!N9</f>
        <v>0.9924574323836999</v>
      </c>
      <c r="F11" s="44">
        <f>SUM(F12:F14)</f>
        <v>30503</v>
      </c>
      <c r="G11" s="169">
        <f>+'2 NSDP'!Q9</f>
        <v>1</v>
      </c>
      <c r="H11" s="44">
        <f>SUM(H12:H14)</f>
        <v>116277</v>
      </c>
      <c r="I11" s="44">
        <f>SUM(I12:I14)</f>
        <v>25009</v>
      </c>
      <c r="J11" s="35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</row>
    <row r="12" spans="1:254" ht="18.75">
      <c r="A12" s="3"/>
      <c r="B12" s="6" t="s">
        <v>6</v>
      </c>
      <c r="C12" s="46"/>
      <c r="D12" s="46"/>
      <c r="E12" s="46"/>
      <c r="F12" s="46"/>
      <c r="G12" s="46"/>
      <c r="H12" s="46"/>
      <c r="I12" s="46"/>
      <c r="J12" s="47"/>
      <c r="IP12" s="1"/>
      <c r="IQ12" s="1"/>
      <c r="IR12" s="1"/>
      <c r="IS12" s="1"/>
      <c r="IT12" s="1"/>
    </row>
    <row r="13" spans="1:254" ht="18.75">
      <c r="A13" s="13" t="s">
        <v>38</v>
      </c>
      <c r="B13" s="7" t="s">
        <v>172</v>
      </c>
      <c r="C13" s="48">
        <f>+'2 NSDP'!J10</f>
        <v>13000</v>
      </c>
      <c r="D13" s="48">
        <f>+'2 NSDP'!L10</f>
        <v>13000</v>
      </c>
      <c r="E13" s="173">
        <f>+'2 NSDP'!N10</f>
        <v>1</v>
      </c>
      <c r="F13" s="48">
        <f>+'2 NSDP'!O10</f>
        <v>13000</v>
      </c>
      <c r="G13" s="173">
        <f>+'2 NSDP'!Q10</f>
        <v>1</v>
      </c>
      <c r="H13" s="50">
        <f>+'2 NSDP'!T10</f>
        <v>35000</v>
      </c>
      <c r="I13" s="50">
        <f>+'2 NSDP'!AB10</f>
        <v>7000</v>
      </c>
      <c r="J13" s="35"/>
      <c r="IP13" s="1"/>
      <c r="IQ13" s="1"/>
      <c r="IR13" s="1"/>
      <c r="IS13" s="1"/>
      <c r="IT13" s="1"/>
    </row>
    <row r="14" spans="1:254" ht="18.75">
      <c r="A14" s="13" t="s">
        <v>38</v>
      </c>
      <c r="B14" s="7" t="s">
        <v>314</v>
      </c>
      <c r="C14" s="48">
        <f>+'2 NSDP'!J15</f>
        <v>17503</v>
      </c>
      <c r="D14" s="171">
        <f>+'2 NSDP'!L15</f>
        <v>17272.92906</v>
      </c>
      <c r="E14" s="172">
        <f>+'2 NSDP'!N15</f>
        <v>0.986855342512712</v>
      </c>
      <c r="F14" s="48">
        <f>+'2 NSDP'!O15</f>
        <v>17503</v>
      </c>
      <c r="G14" s="173">
        <f>+'2 NSDP'!Q15</f>
        <v>1</v>
      </c>
      <c r="H14" s="50">
        <f>+'2 NSDP'!T15</f>
        <v>81277</v>
      </c>
      <c r="I14" s="50">
        <f>+'2 NSDP'!AB15</f>
        <v>18009</v>
      </c>
      <c r="J14" s="35"/>
      <c r="IP14" s="1"/>
      <c r="IQ14" s="1"/>
      <c r="IR14" s="1"/>
      <c r="IS14" s="1"/>
      <c r="IT14" s="1"/>
    </row>
    <row r="15" spans="1:254" s="16" customFormat="1" ht="19.5">
      <c r="A15" s="15" t="s">
        <v>42</v>
      </c>
      <c r="B15" s="10" t="s">
        <v>33</v>
      </c>
      <c r="C15" s="44">
        <f aca="true" t="shared" si="2" ref="C15:I15">SUM(C16:C18)</f>
        <v>177073.3</v>
      </c>
      <c r="D15" s="51">
        <f t="shared" si="2"/>
        <v>161432.412</v>
      </c>
      <c r="E15" s="226">
        <f>+'3 NSTW'!N9</f>
        <v>0.9116699807367911</v>
      </c>
      <c r="F15" s="51">
        <f t="shared" si="2"/>
        <v>177073.3</v>
      </c>
      <c r="G15" s="227">
        <f>+'3 NSTW'!Q9</f>
        <v>1</v>
      </c>
      <c r="H15" s="44">
        <f t="shared" si="2"/>
        <v>438895</v>
      </c>
      <c r="I15" s="44">
        <f t="shared" si="2"/>
        <v>157427.5</v>
      </c>
      <c r="J15" s="35"/>
      <c r="K15" s="143">
        <f aca="true" t="shared" si="3" ref="K15:K22">+D15/C15</f>
        <v>0.9116699807367911</v>
      </c>
      <c r="L15" s="142">
        <f aca="true" t="shared" si="4" ref="L15:L22">+F15/C15</f>
        <v>1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</row>
    <row r="16" spans="1:254" s="33" customFormat="1" ht="37.5">
      <c r="A16" s="31" t="s">
        <v>38</v>
      </c>
      <c r="B16" s="22" t="s">
        <v>69</v>
      </c>
      <c r="C16" s="52">
        <f>+'3 NSTW'!J10</f>
        <v>70000</v>
      </c>
      <c r="D16" s="52">
        <f>+'3 NSTW'!L10</f>
        <v>67500</v>
      </c>
      <c r="E16" s="223">
        <f>'3 NSTW'!N10</f>
        <v>0.9642857142857143</v>
      </c>
      <c r="F16" s="52">
        <f>+'3 NSTW'!O10</f>
        <v>70000</v>
      </c>
      <c r="G16" s="228">
        <f>+'3 NSTW'!Q10</f>
        <v>1</v>
      </c>
      <c r="H16" s="52">
        <f>+'3 NSTW'!T10</f>
        <v>183000</v>
      </c>
      <c r="I16" s="52">
        <f>+'3 NSTW'!V10</f>
        <v>45326</v>
      </c>
      <c r="J16" s="35"/>
      <c r="K16" s="143">
        <f t="shared" si="3"/>
        <v>0.9642857142857143</v>
      </c>
      <c r="L16" s="142">
        <f t="shared" si="4"/>
        <v>1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</row>
    <row r="17" spans="1:12" ht="56.25">
      <c r="A17" s="13" t="s">
        <v>38</v>
      </c>
      <c r="B17" s="22" t="s">
        <v>74</v>
      </c>
      <c r="C17" s="50">
        <f>+'3 NSTW'!J13</f>
        <v>107003.29999999999</v>
      </c>
      <c r="D17" s="141">
        <f>+'3 NSTW'!L13</f>
        <v>93932.412</v>
      </c>
      <c r="E17" s="224">
        <f>'3 NSTW'!N13</f>
        <v>0.8778459355926407</v>
      </c>
      <c r="F17" s="50">
        <f>+'3 NSTW'!O13</f>
        <v>107003.29999999999</v>
      </c>
      <c r="G17" s="228">
        <f>+'3 NSTW'!Q13</f>
        <v>1</v>
      </c>
      <c r="H17" s="50">
        <f>+'3 NSTW'!T13</f>
        <v>255295</v>
      </c>
      <c r="I17" s="50">
        <f>+'3 NSTW'!V13</f>
        <v>112101.5</v>
      </c>
      <c r="J17" s="35"/>
      <c r="K17" s="143">
        <f t="shared" si="3"/>
        <v>0.8778459355926407</v>
      </c>
      <c r="L17" s="142">
        <f t="shared" si="4"/>
        <v>1</v>
      </c>
    </row>
    <row r="18" spans="1:12" ht="18.75">
      <c r="A18" s="13" t="s">
        <v>38</v>
      </c>
      <c r="B18" s="22" t="s">
        <v>102</v>
      </c>
      <c r="C18" s="140">
        <f>+'3 NSTW'!J32</f>
        <v>70</v>
      </c>
      <c r="D18" s="140">
        <f>+'3 NSTW'!L34</f>
        <v>0</v>
      </c>
      <c r="E18" s="225">
        <f>+'3 NSTW'!N32</f>
        <v>0</v>
      </c>
      <c r="F18" s="140">
        <f>+'3 NSTW'!O32</f>
        <v>70</v>
      </c>
      <c r="G18" s="228">
        <f>+'3 NSTW'!Q32</f>
        <v>1</v>
      </c>
      <c r="H18" s="50">
        <f>+'[1]B3 NSTW'!T36</f>
        <v>600</v>
      </c>
      <c r="I18" s="50">
        <v>0</v>
      </c>
      <c r="J18" s="47"/>
      <c r="K18" s="143">
        <f t="shared" si="3"/>
        <v>0</v>
      </c>
      <c r="L18" s="142">
        <f t="shared" si="4"/>
        <v>1</v>
      </c>
    </row>
    <row r="19" spans="1:254" ht="39">
      <c r="A19" s="15" t="s">
        <v>43</v>
      </c>
      <c r="B19" s="10" t="s">
        <v>44</v>
      </c>
      <c r="C19" s="44">
        <f aca="true" t="shared" si="5" ref="C19:I19">SUM(C20:C22)</f>
        <v>118662</v>
      </c>
      <c r="D19" s="45">
        <f t="shared" si="5"/>
        <v>74019.27727400001</v>
      </c>
      <c r="E19" s="232">
        <f>+'4 CTMTQG'!N9</f>
        <v>0.6237824853280748</v>
      </c>
      <c r="F19" s="44">
        <f t="shared" si="5"/>
        <v>118662</v>
      </c>
      <c r="G19" s="233">
        <f>+'4 CTMTQG'!Q9</f>
        <v>1</v>
      </c>
      <c r="H19" s="44">
        <f t="shared" si="5"/>
        <v>461898.2</v>
      </c>
      <c r="I19" s="44">
        <f t="shared" si="5"/>
        <v>144780.3</v>
      </c>
      <c r="J19" s="35"/>
      <c r="K19" s="143">
        <f t="shared" si="3"/>
        <v>0.6237824853280748</v>
      </c>
      <c r="L19" s="142">
        <f t="shared" si="4"/>
        <v>1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"/>
      <c r="IP19" s="1"/>
      <c r="IQ19" s="1"/>
      <c r="IR19" s="1"/>
      <c r="IS19" s="1"/>
      <c r="IT19" s="1"/>
    </row>
    <row r="20" spans="1:254" s="33" customFormat="1" ht="37.5">
      <c r="A20" s="31" t="s">
        <v>38</v>
      </c>
      <c r="B20" s="34" t="s">
        <v>46</v>
      </c>
      <c r="C20" s="52">
        <f>+'4 CTMTQG'!J10</f>
        <v>49219</v>
      </c>
      <c r="D20" s="53">
        <f>+'4 CTMTQG'!L10</f>
        <v>24173.660822</v>
      </c>
      <c r="E20" s="223">
        <f>+'4 CTMTQG'!N10</f>
        <v>0.4911448997744774</v>
      </c>
      <c r="F20" s="52">
        <f>+'4 CTMTQG'!O10</f>
        <v>49219</v>
      </c>
      <c r="G20" s="228">
        <f>+'4 CTMTQG'!Q10</f>
        <v>1</v>
      </c>
      <c r="H20" s="52">
        <f>+'4 CTMTQG'!T10</f>
        <v>163500</v>
      </c>
      <c r="I20" s="52">
        <f>+'4 CTMTQG'!AB10</f>
        <v>51197</v>
      </c>
      <c r="J20" s="35"/>
      <c r="K20" s="143">
        <f t="shared" si="3"/>
        <v>0.4911448997744774</v>
      </c>
      <c r="L20" s="142">
        <f t="shared" si="4"/>
        <v>1</v>
      </c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</row>
    <row r="21" spans="1:254" s="33" customFormat="1" ht="37.5">
      <c r="A21" s="31" t="s">
        <v>38</v>
      </c>
      <c r="B21" s="34" t="s">
        <v>47</v>
      </c>
      <c r="C21" s="52">
        <f>+'4 CTMTQG'!J21</f>
        <v>19000</v>
      </c>
      <c r="D21" s="53">
        <f>+'4 CTMTQG'!L21</f>
        <v>17439.004</v>
      </c>
      <c r="E21" s="223">
        <f>+'4 CTMTQG'!N21</f>
        <v>0.9178423157894737</v>
      </c>
      <c r="F21" s="52">
        <f>+'4 CTMTQG'!O21</f>
        <v>19000</v>
      </c>
      <c r="G21" s="228">
        <f>+'4 CTMTQG'!Q21</f>
        <v>1</v>
      </c>
      <c r="H21" s="52">
        <f>+'4 CTMTQG'!T21</f>
        <v>45930</v>
      </c>
      <c r="I21" s="52">
        <f>+'4 CTMTQG'!AC21</f>
        <v>13878.5</v>
      </c>
      <c r="J21" s="35"/>
      <c r="K21" s="143">
        <f t="shared" si="3"/>
        <v>0.9178423157894737</v>
      </c>
      <c r="L21" s="142">
        <f t="shared" si="4"/>
        <v>1</v>
      </c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</row>
    <row r="22" spans="1:254" s="33" customFormat="1" ht="75">
      <c r="A22" s="31" t="s">
        <v>38</v>
      </c>
      <c r="B22" s="34" t="s">
        <v>45</v>
      </c>
      <c r="C22" s="52">
        <f>+'4 CTMTQG'!J36</f>
        <v>50443</v>
      </c>
      <c r="D22" s="53">
        <f>+'4 CTMTQG'!L36</f>
        <v>32406.612451999998</v>
      </c>
      <c r="E22" s="223">
        <f>+'4 CTMTQG'!N36</f>
        <v>0.6424402286144757</v>
      </c>
      <c r="F22" s="52">
        <f>+'4 CTMTQG'!O36</f>
        <v>50443</v>
      </c>
      <c r="G22" s="228">
        <f>+'4 CTMTQG'!Q36</f>
        <v>1</v>
      </c>
      <c r="H22" s="52">
        <f>+'4 CTMTQG'!T36</f>
        <v>252468.2</v>
      </c>
      <c r="I22" s="52">
        <f>+'4 CTMTQG'!AB36</f>
        <v>79704.8</v>
      </c>
      <c r="J22" s="35"/>
      <c r="K22" s="143">
        <f t="shared" si="3"/>
        <v>0.6424402286144757</v>
      </c>
      <c r="L22" s="142">
        <f t="shared" si="4"/>
        <v>1</v>
      </c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</row>
  </sheetData>
  <sheetProtection/>
  <mergeCells count="11">
    <mergeCell ref="C5:G5"/>
    <mergeCell ref="B5:B6"/>
    <mergeCell ref="H5:H6"/>
    <mergeCell ref="I5:I6"/>
    <mergeCell ref="J5:J6"/>
    <mergeCell ref="K5:L5"/>
    <mergeCell ref="A1:J1"/>
    <mergeCell ref="A2:J2"/>
    <mergeCell ref="A3:J3"/>
    <mergeCell ref="A4:J4"/>
    <mergeCell ref="A5:A6"/>
  </mergeCells>
  <printOptions/>
  <pageMargins left="0.5" right="0.3" top="0.5" bottom="0.5" header="0.3" footer="0.3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2"/>
  <sheetViews>
    <sheetView view="pageBreakPreview" zoomScale="60" zoomScaleNormal="70" zoomScalePageLayoutView="0" workbookViewId="0" topLeftCell="A1">
      <selection activeCell="A3" sqref="A3:J3"/>
    </sheetView>
  </sheetViews>
  <sheetFormatPr defaultColWidth="12.140625" defaultRowHeight="15"/>
  <cols>
    <col min="1" max="1" width="6.00390625" style="4" customWidth="1"/>
    <col min="2" max="2" width="49.7109375" style="2" customWidth="1"/>
    <col min="3" max="3" width="19.7109375" style="2" customWidth="1"/>
    <col min="4" max="4" width="14.421875" style="2" hidden="1" customWidth="1"/>
    <col min="5" max="5" width="15.7109375" style="2" hidden="1" customWidth="1"/>
    <col min="6" max="7" width="15.7109375" style="2" customWidth="1"/>
    <col min="8" max="9" width="18.00390625" style="2" hidden="1" customWidth="1"/>
    <col min="10" max="10" width="14.00390625" style="2" customWidth="1"/>
    <col min="11" max="245" width="9.140625" style="2" customWidth="1"/>
    <col min="246" max="246" width="6.00390625" style="2" customWidth="1"/>
    <col min="247" max="247" width="40.8515625" style="2" customWidth="1"/>
    <col min="248" max="253" width="12.140625" style="2" customWidth="1"/>
    <col min="254" max="16384" width="12.140625" style="14" customWidth="1"/>
  </cols>
  <sheetData>
    <row r="1" spans="1:37" ht="20.25" customHeight="1">
      <c r="A1" s="252" t="s">
        <v>310</v>
      </c>
      <c r="B1" s="252"/>
      <c r="C1" s="252"/>
      <c r="D1" s="252"/>
      <c r="E1" s="252"/>
      <c r="F1" s="252"/>
      <c r="G1" s="252"/>
      <c r="H1" s="252"/>
      <c r="I1" s="252"/>
      <c r="J1" s="252"/>
      <c r="K1" s="36"/>
      <c r="L1" s="36"/>
      <c r="M1" s="36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253" ht="42.75" customHeight="1">
      <c r="A2" s="253" t="s">
        <v>364</v>
      </c>
      <c r="B2" s="253"/>
      <c r="C2" s="253"/>
      <c r="D2" s="253"/>
      <c r="E2" s="253"/>
      <c r="F2" s="253"/>
      <c r="G2" s="253"/>
      <c r="H2" s="253"/>
      <c r="I2" s="253"/>
      <c r="J2" s="25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18.75">
      <c r="A3" s="254" t="str">
        <f>+'[3]TỔNG HỢP'!$A$3:$N$3</f>
        <v>(Kèm theo Báo cáo số           /BC-UBND ngày     tháng 6 năm 2024 của UBND huyện Tủa Chùa)</v>
      </c>
      <c r="B3" s="254"/>
      <c r="C3" s="254"/>
      <c r="D3" s="254"/>
      <c r="E3" s="254"/>
      <c r="F3" s="254"/>
      <c r="G3" s="254"/>
      <c r="H3" s="254"/>
      <c r="I3" s="254"/>
      <c r="J3" s="25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10" ht="18.75">
      <c r="A4" s="255" t="s">
        <v>1</v>
      </c>
      <c r="B4" s="255"/>
      <c r="C4" s="255"/>
      <c r="D4" s="255"/>
      <c r="E4" s="255"/>
      <c r="F4" s="255"/>
      <c r="G4" s="255"/>
      <c r="H4" s="255"/>
      <c r="I4" s="255"/>
      <c r="J4" s="255"/>
    </row>
    <row r="5" spans="1:253" ht="31.5" customHeight="1">
      <c r="A5" s="248" t="s">
        <v>15</v>
      </c>
      <c r="B5" s="248" t="s">
        <v>13</v>
      </c>
      <c r="C5" s="248" t="s">
        <v>349</v>
      </c>
      <c r="D5" s="248"/>
      <c r="E5" s="248"/>
      <c r="F5" s="248"/>
      <c r="G5" s="248"/>
      <c r="H5" s="248"/>
      <c r="I5" s="248"/>
      <c r="J5" s="248" t="s">
        <v>25</v>
      </c>
      <c r="K5" s="251"/>
      <c r="L5" s="251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93.75">
      <c r="A6" s="248"/>
      <c r="B6" s="248"/>
      <c r="C6" s="3" t="s">
        <v>14</v>
      </c>
      <c r="D6" s="3" t="s">
        <v>312</v>
      </c>
      <c r="E6" s="3" t="s">
        <v>313</v>
      </c>
      <c r="F6" s="3" t="s">
        <v>365</v>
      </c>
      <c r="G6" s="4" t="s">
        <v>366</v>
      </c>
      <c r="H6" s="3" t="s">
        <v>319</v>
      </c>
      <c r="I6" s="3" t="s">
        <v>320</v>
      </c>
      <c r="J6" s="248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162" customFormat="1" ht="18.75">
      <c r="A7" s="160" t="s">
        <v>10</v>
      </c>
      <c r="B7" s="160" t="s">
        <v>0</v>
      </c>
      <c r="C7" s="160" t="s">
        <v>4</v>
      </c>
      <c r="D7" s="160">
        <v>4</v>
      </c>
      <c r="E7" s="160">
        <v>5</v>
      </c>
      <c r="F7" s="160">
        <v>4</v>
      </c>
      <c r="G7" s="160">
        <v>5</v>
      </c>
      <c r="H7" s="160">
        <v>6</v>
      </c>
      <c r="I7" s="160">
        <v>7</v>
      </c>
      <c r="J7" s="160">
        <v>6</v>
      </c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DR7" s="161"/>
      <c r="DS7" s="161"/>
      <c r="DT7" s="161"/>
      <c r="DU7" s="161"/>
      <c r="DV7" s="161"/>
      <c r="DW7" s="161"/>
      <c r="DX7" s="161"/>
      <c r="DY7" s="161"/>
      <c r="DZ7" s="161"/>
      <c r="EA7" s="161"/>
      <c r="EB7" s="161"/>
      <c r="EC7" s="161"/>
      <c r="ED7" s="161"/>
      <c r="EE7" s="161"/>
      <c r="EF7" s="161"/>
      <c r="EG7" s="161"/>
      <c r="EH7" s="161"/>
      <c r="EI7" s="161"/>
      <c r="EJ7" s="161"/>
      <c r="EK7" s="161"/>
      <c r="EL7" s="161"/>
      <c r="EM7" s="161"/>
      <c r="EN7" s="161"/>
      <c r="EO7" s="161"/>
      <c r="EP7" s="161"/>
      <c r="EQ7" s="161"/>
      <c r="ER7" s="161"/>
      <c r="ES7" s="161"/>
      <c r="ET7" s="161"/>
      <c r="EU7" s="161"/>
      <c r="EV7" s="161"/>
      <c r="EW7" s="161"/>
      <c r="EX7" s="161"/>
      <c r="EY7" s="161"/>
      <c r="EZ7" s="161"/>
      <c r="FA7" s="161"/>
      <c r="FB7" s="161"/>
      <c r="FC7" s="161"/>
      <c r="FD7" s="161"/>
      <c r="FE7" s="161"/>
      <c r="FF7" s="161"/>
      <c r="FG7" s="161"/>
      <c r="FH7" s="161"/>
      <c r="FI7" s="161"/>
      <c r="FJ7" s="161"/>
      <c r="FK7" s="161"/>
      <c r="FL7" s="161"/>
      <c r="FM7" s="161"/>
      <c r="FN7" s="161"/>
      <c r="FO7" s="161"/>
      <c r="FP7" s="161"/>
      <c r="FQ7" s="161"/>
      <c r="FR7" s="161"/>
      <c r="FS7" s="161"/>
      <c r="FT7" s="161"/>
      <c r="FU7" s="161"/>
      <c r="FV7" s="161"/>
      <c r="FW7" s="161"/>
      <c r="FX7" s="161"/>
      <c r="FY7" s="161"/>
      <c r="FZ7" s="161"/>
      <c r="GA7" s="161"/>
      <c r="GB7" s="161"/>
      <c r="GC7" s="161"/>
      <c r="GD7" s="161"/>
      <c r="GE7" s="161"/>
      <c r="GF7" s="161"/>
      <c r="GG7" s="161"/>
      <c r="GH7" s="161"/>
      <c r="GI7" s="161"/>
      <c r="GJ7" s="161"/>
      <c r="GK7" s="161"/>
      <c r="GL7" s="161"/>
      <c r="GM7" s="161"/>
      <c r="GN7" s="161"/>
      <c r="GO7" s="161"/>
      <c r="GP7" s="161"/>
      <c r="GQ7" s="161"/>
      <c r="GR7" s="161"/>
      <c r="GS7" s="161"/>
      <c r="GT7" s="161"/>
      <c r="GU7" s="161"/>
      <c r="GV7" s="161"/>
      <c r="GW7" s="161"/>
      <c r="GX7" s="161"/>
      <c r="GY7" s="161"/>
      <c r="GZ7" s="161"/>
      <c r="HA7" s="161"/>
      <c r="HB7" s="161"/>
      <c r="HC7" s="161"/>
      <c r="HD7" s="161"/>
      <c r="HE7" s="161"/>
      <c r="HF7" s="161"/>
      <c r="HG7" s="161"/>
      <c r="HH7" s="161"/>
      <c r="HI7" s="161"/>
      <c r="HJ7" s="161"/>
      <c r="HK7" s="161"/>
      <c r="HL7" s="161"/>
      <c r="HM7" s="161"/>
      <c r="HN7" s="161"/>
      <c r="HO7" s="161"/>
      <c r="HP7" s="161"/>
      <c r="HQ7" s="161"/>
      <c r="HR7" s="161"/>
      <c r="HS7" s="161"/>
      <c r="HT7" s="161"/>
      <c r="HU7" s="161"/>
      <c r="HV7" s="161"/>
      <c r="HW7" s="161"/>
      <c r="HX7" s="161"/>
      <c r="HY7" s="161"/>
      <c r="HZ7" s="161"/>
      <c r="IA7" s="161"/>
      <c r="IB7" s="161"/>
      <c r="IC7" s="161"/>
      <c r="ID7" s="161"/>
      <c r="IE7" s="161"/>
      <c r="IF7" s="161"/>
      <c r="IG7" s="161"/>
      <c r="IH7" s="161"/>
      <c r="II7" s="161"/>
      <c r="IJ7" s="161"/>
      <c r="IK7" s="161"/>
      <c r="IL7" s="161"/>
      <c r="IM7" s="161"/>
      <c r="IN7" s="161"/>
      <c r="IO7" s="161"/>
      <c r="IP7" s="161"/>
      <c r="IQ7" s="161"/>
      <c r="IR7" s="161"/>
      <c r="IS7" s="161"/>
    </row>
    <row r="8" spans="1:10" ht="24" customHeight="1">
      <c r="A8" s="3"/>
      <c r="B8" s="5" t="s">
        <v>3</v>
      </c>
      <c r="C8" s="38">
        <f>+C9</f>
        <v>23602.437957000002</v>
      </c>
      <c r="D8" s="38">
        <f>+D9</f>
        <v>8537.533</v>
      </c>
      <c r="E8" s="163">
        <f>+D8/C8</f>
        <v>0.36172250576631393</v>
      </c>
      <c r="F8" s="164">
        <f>+F9</f>
        <v>8256.001</v>
      </c>
      <c r="G8" s="163">
        <f>+F8/C8</f>
        <v>0.3497944159430123</v>
      </c>
      <c r="H8" s="164">
        <f>+H9</f>
        <v>7771.869178000001</v>
      </c>
      <c r="I8" s="165">
        <f>+H8/C8</f>
        <v>0.32928247463923627</v>
      </c>
      <c r="J8" s="166"/>
    </row>
    <row r="9" spans="1:253" ht="18.75">
      <c r="A9" s="5">
        <v>1</v>
      </c>
      <c r="B9" s="8" t="s">
        <v>31</v>
      </c>
      <c r="C9" s="40">
        <f>+C11+C19</f>
        <v>23602.437957000002</v>
      </c>
      <c r="D9" s="40">
        <f>+D11+D19</f>
        <v>8537.533</v>
      </c>
      <c r="E9" s="163">
        <f>+D9/C9</f>
        <v>0.36172250576631393</v>
      </c>
      <c r="F9" s="167">
        <f>+F11+F19</f>
        <v>8256.001</v>
      </c>
      <c r="G9" s="163">
        <f>+F9/C9</f>
        <v>0.3497944159430123</v>
      </c>
      <c r="H9" s="167">
        <f>+H11+H19</f>
        <v>7771.869178000001</v>
      </c>
      <c r="I9" s="165">
        <f>+H9/C9</f>
        <v>0.32928247463923627</v>
      </c>
      <c r="J9" s="16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ht="18.75">
      <c r="A10" s="5"/>
      <c r="B10" s="9" t="s">
        <v>7</v>
      </c>
      <c r="C10" s="42"/>
      <c r="D10" s="42"/>
      <c r="E10" s="42"/>
      <c r="F10" s="42"/>
      <c r="G10" s="42"/>
      <c r="H10" s="42"/>
      <c r="I10" s="42"/>
      <c r="J10" s="4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s="16" customFormat="1" ht="39">
      <c r="A11" s="15" t="s">
        <v>41</v>
      </c>
      <c r="B11" s="10" t="s">
        <v>32</v>
      </c>
      <c r="C11" s="45">
        <f>+C13+C14</f>
        <v>0</v>
      </c>
      <c r="D11" s="45">
        <f>+D13+D14</f>
        <v>3333.139</v>
      </c>
      <c r="E11" s="169" t="e">
        <f>+D11/C11</f>
        <v>#DIV/0!</v>
      </c>
      <c r="F11" s="45">
        <f>+F13+F14</f>
        <v>0</v>
      </c>
      <c r="G11" s="169"/>
      <c r="H11" s="45">
        <f>+H13+H14</f>
        <v>0</v>
      </c>
      <c r="I11" s="169" t="e">
        <f>+H11/C11</f>
        <v>#DIV/0!</v>
      </c>
      <c r="J11" s="166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</row>
    <row r="12" spans="1:253" ht="18.75">
      <c r="A12" s="3"/>
      <c r="B12" s="6" t="s">
        <v>6</v>
      </c>
      <c r="C12" s="46"/>
      <c r="D12" s="46"/>
      <c r="E12" s="46"/>
      <c r="F12" s="46"/>
      <c r="G12" s="46"/>
      <c r="H12" s="46"/>
      <c r="I12" s="46"/>
      <c r="J12" s="170"/>
      <c r="IP12" s="1"/>
      <c r="IQ12" s="1"/>
      <c r="IR12" s="1"/>
      <c r="IS12" s="1"/>
    </row>
    <row r="13" spans="1:253" ht="18.75">
      <c r="A13" s="13" t="s">
        <v>38</v>
      </c>
      <c r="B13" s="7" t="s">
        <v>172</v>
      </c>
      <c r="C13" s="48"/>
      <c r="D13" s="171"/>
      <c r="E13" s="172"/>
      <c r="F13" s="48"/>
      <c r="G13" s="172"/>
      <c r="H13" s="49"/>
      <c r="I13" s="48"/>
      <c r="J13" s="35"/>
      <c r="IP13" s="1"/>
      <c r="IQ13" s="1"/>
      <c r="IR13" s="1"/>
      <c r="IS13" s="1"/>
    </row>
    <row r="14" spans="1:253" ht="18.75">
      <c r="A14" s="13" t="s">
        <v>38</v>
      </c>
      <c r="B14" s="7" t="s">
        <v>314</v>
      </c>
      <c r="C14" s="171">
        <f>+'2A NSDP'!J11</f>
        <v>0</v>
      </c>
      <c r="D14" s="171">
        <f>+'[2]2A NSDP'!L13</f>
        <v>3333.139</v>
      </c>
      <c r="E14" s="173" t="e">
        <f>+D14/C14</f>
        <v>#DIV/0!</v>
      </c>
      <c r="F14" s="171">
        <f>+'2A NSDP'!L11</f>
        <v>0</v>
      </c>
      <c r="G14" s="174"/>
      <c r="H14" s="175">
        <f>+'2A NSDP'!O11</f>
        <v>0</v>
      </c>
      <c r="I14" s="174">
        <f>+'2A NSDP'!Q11</f>
        <v>0</v>
      </c>
      <c r="J14" s="166"/>
      <c r="IP14" s="1"/>
      <c r="IQ14" s="1"/>
      <c r="IR14" s="1"/>
      <c r="IS14" s="1"/>
    </row>
    <row r="15" spans="1:253" s="16" customFormat="1" ht="19.5">
      <c r="A15" s="15" t="s">
        <v>42</v>
      </c>
      <c r="B15" s="10" t="s">
        <v>33</v>
      </c>
      <c r="C15" s="44"/>
      <c r="D15" s="44"/>
      <c r="E15" s="51"/>
      <c r="F15" s="51"/>
      <c r="G15" s="51"/>
      <c r="H15" s="51"/>
      <c r="I15" s="44"/>
      <c r="J15" s="170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</row>
    <row r="16" spans="1:253" s="33" customFormat="1" ht="37.5">
      <c r="A16" s="31" t="s">
        <v>38</v>
      </c>
      <c r="B16" s="22" t="s">
        <v>69</v>
      </c>
      <c r="C16" s="52"/>
      <c r="D16" s="52"/>
      <c r="E16" s="53"/>
      <c r="F16" s="53"/>
      <c r="G16" s="53"/>
      <c r="H16" s="52"/>
      <c r="I16" s="52"/>
      <c r="J16" s="35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</row>
    <row r="17" spans="1:10" ht="44.25" customHeight="1">
      <c r="A17" s="13" t="s">
        <v>38</v>
      </c>
      <c r="B17" s="22" t="s">
        <v>74</v>
      </c>
      <c r="C17" s="50"/>
      <c r="D17" s="50"/>
      <c r="E17" s="46"/>
      <c r="F17" s="46"/>
      <c r="G17" s="46"/>
      <c r="H17" s="46"/>
      <c r="I17" s="50"/>
      <c r="J17" s="35"/>
    </row>
    <row r="18" spans="1:10" ht="18.75">
      <c r="A18" s="13" t="s">
        <v>38</v>
      </c>
      <c r="B18" s="22" t="s">
        <v>102</v>
      </c>
      <c r="C18" s="50"/>
      <c r="D18" s="50"/>
      <c r="E18" s="46"/>
      <c r="F18" s="46"/>
      <c r="G18" s="46"/>
      <c r="H18" s="46"/>
      <c r="I18" s="50"/>
      <c r="J18" s="47"/>
    </row>
    <row r="19" spans="1:253" s="182" customFormat="1" ht="19.5">
      <c r="A19" s="176" t="s">
        <v>43</v>
      </c>
      <c r="B19" s="177" t="s">
        <v>44</v>
      </c>
      <c r="C19" s="178">
        <f>SUM(C20:C22)</f>
        <v>23602.437957000002</v>
      </c>
      <c r="D19" s="178">
        <f>SUM(D20:D22)</f>
        <v>5204.394</v>
      </c>
      <c r="E19" s="178">
        <f>SUM(E20:E22)</f>
        <v>0.4589109518528141</v>
      </c>
      <c r="F19" s="178">
        <f>SUM(F20:F22)</f>
        <v>8256.001</v>
      </c>
      <c r="G19" s="179">
        <f>+F19/C19</f>
        <v>0.3497944159430123</v>
      </c>
      <c r="H19" s="178">
        <f>+H20</f>
        <v>7771.869178000001</v>
      </c>
      <c r="I19" s="169">
        <f>+H19/C19</f>
        <v>0.32928247463923627</v>
      </c>
      <c r="J19" s="180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181"/>
      <c r="DA19" s="181"/>
      <c r="DB19" s="181"/>
      <c r="DC19" s="181"/>
      <c r="DD19" s="181"/>
      <c r="DE19" s="181"/>
      <c r="DF19" s="181"/>
      <c r="DG19" s="181"/>
      <c r="DH19" s="181"/>
      <c r="DI19" s="181"/>
      <c r="DJ19" s="181"/>
      <c r="DK19" s="181"/>
      <c r="DL19" s="181"/>
      <c r="DM19" s="181"/>
      <c r="DN19" s="181"/>
      <c r="DO19" s="181"/>
      <c r="DP19" s="181"/>
      <c r="DQ19" s="181"/>
      <c r="DR19" s="181"/>
      <c r="DS19" s="181"/>
      <c r="DT19" s="181"/>
      <c r="DU19" s="181"/>
      <c r="DV19" s="181"/>
      <c r="DW19" s="181"/>
      <c r="DX19" s="181"/>
      <c r="DY19" s="181"/>
      <c r="DZ19" s="181"/>
      <c r="EA19" s="181"/>
      <c r="EB19" s="181"/>
      <c r="EC19" s="181"/>
      <c r="ED19" s="181"/>
      <c r="EE19" s="181"/>
      <c r="EF19" s="181"/>
      <c r="EG19" s="181"/>
      <c r="EH19" s="181"/>
      <c r="EI19" s="181"/>
      <c r="EJ19" s="181"/>
      <c r="EK19" s="181"/>
      <c r="EL19" s="181"/>
      <c r="EM19" s="181"/>
      <c r="EN19" s="181"/>
      <c r="EO19" s="181"/>
      <c r="EP19" s="181"/>
      <c r="EQ19" s="181"/>
      <c r="ER19" s="181"/>
      <c r="ES19" s="181"/>
      <c r="ET19" s="181"/>
      <c r="EU19" s="181"/>
      <c r="EV19" s="181"/>
      <c r="EW19" s="181"/>
      <c r="EX19" s="181"/>
      <c r="EY19" s="181"/>
      <c r="EZ19" s="181"/>
      <c r="FA19" s="181"/>
      <c r="FB19" s="181"/>
      <c r="FC19" s="181"/>
      <c r="FD19" s="181"/>
      <c r="FE19" s="181"/>
      <c r="FF19" s="181"/>
      <c r="FG19" s="181"/>
      <c r="FH19" s="181"/>
      <c r="FI19" s="181"/>
      <c r="FJ19" s="181"/>
      <c r="FK19" s="181"/>
      <c r="FL19" s="181"/>
      <c r="FM19" s="181"/>
      <c r="FN19" s="181"/>
      <c r="FO19" s="181"/>
      <c r="FP19" s="181"/>
      <c r="FQ19" s="181"/>
      <c r="FR19" s="181"/>
      <c r="FS19" s="181"/>
      <c r="FT19" s="181"/>
      <c r="FU19" s="181"/>
      <c r="FV19" s="181"/>
      <c r="FW19" s="181"/>
      <c r="FX19" s="181"/>
      <c r="FY19" s="181"/>
      <c r="FZ19" s="181"/>
      <c r="GA19" s="181"/>
      <c r="GB19" s="181"/>
      <c r="GC19" s="181"/>
      <c r="GD19" s="181"/>
      <c r="GE19" s="181"/>
      <c r="GF19" s="181"/>
      <c r="GG19" s="181"/>
      <c r="GH19" s="181"/>
      <c r="GI19" s="181"/>
      <c r="GJ19" s="181"/>
      <c r="GK19" s="181"/>
      <c r="GL19" s="181"/>
      <c r="GM19" s="181"/>
      <c r="GN19" s="181"/>
      <c r="GO19" s="181"/>
      <c r="GP19" s="181"/>
      <c r="GQ19" s="181"/>
      <c r="GR19" s="181"/>
      <c r="GS19" s="181"/>
      <c r="GT19" s="181"/>
      <c r="GU19" s="181"/>
      <c r="GV19" s="181"/>
      <c r="GW19" s="181"/>
      <c r="GX19" s="181"/>
      <c r="GY19" s="181"/>
      <c r="GZ19" s="181"/>
      <c r="HA19" s="181"/>
      <c r="HB19" s="181"/>
      <c r="HC19" s="181"/>
      <c r="HD19" s="181"/>
      <c r="HE19" s="181"/>
      <c r="HF19" s="181"/>
      <c r="HG19" s="181"/>
      <c r="HH19" s="181"/>
      <c r="HI19" s="181"/>
      <c r="HJ19" s="181"/>
      <c r="HK19" s="181"/>
      <c r="HL19" s="181"/>
      <c r="HM19" s="181"/>
      <c r="HN19" s="181"/>
      <c r="HO19" s="181"/>
      <c r="HP19" s="181"/>
      <c r="HQ19" s="181"/>
      <c r="HR19" s="181"/>
      <c r="HS19" s="181"/>
      <c r="HT19" s="181"/>
      <c r="HU19" s="181"/>
      <c r="HV19" s="181"/>
      <c r="HW19" s="181"/>
      <c r="HX19" s="181"/>
      <c r="HY19" s="181"/>
      <c r="HZ19" s="181"/>
      <c r="IA19" s="181"/>
      <c r="IB19" s="181"/>
      <c r="IC19" s="181"/>
      <c r="ID19" s="181"/>
      <c r="IE19" s="181"/>
      <c r="IF19" s="181"/>
      <c r="IG19" s="181"/>
      <c r="IH19" s="181"/>
      <c r="II19" s="181"/>
      <c r="IJ19" s="181"/>
      <c r="IK19" s="181"/>
      <c r="IL19" s="181"/>
      <c r="IM19" s="181"/>
      <c r="IN19" s="181"/>
      <c r="IO19" s="181"/>
      <c r="IP19" s="181"/>
      <c r="IQ19" s="181"/>
      <c r="IR19" s="181"/>
      <c r="IS19" s="181"/>
    </row>
    <row r="20" spans="1:253" s="33" customFormat="1" ht="37.5">
      <c r="A20" s="31" t="s">
        <v>38</v>
      </c>
      <c r="B20" s="34" t="s">
        <v>46</v>
      </c>
      <c r="C20" s="53">
        <f>+'2A CTMTQG'!J10</f>
        <v>11340.749178000002</v>
      </c>
      <c r="D20" s="53">
        <f>+'[2]4A CTMTQG'!L12</f>
        <v>5204.394</v>
      </c>
      <c r="E20" s="172">
        <f>+D20/C20</f>
        <v>0.4589109518528141</v>
      </c>
      <c r="F20" s="53">
        <f>+'2A CTMTQG'!L10</f>
        <v>5230.997</v>
      </c>
      <c r="G20" s="183">
        <f>+'2A CTMTQG'!N10</f>
        <v>0.46125674044071513</v>
      </c>
      <c r="H20" s="53">
        <f>+'2A CTMTQG'!O9</f>
        <v>7771.869178000001</v>
      </c>
      <c r="I20" s="174">
        <f>+'2A CTMTQG'!Q9</f>
        <v>0.32928247463923627</v>
      </c>
      <c r="J20" s="166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</row>
    <row r="21" spans="1:253" s="33" customFormat="1" ht="37.5">
      <c r="A21" s="31" t="s">
        <v>38</v>
      </c>
      <c r="B21" s="34" t="s">
        <v>47</v>
      </c>
      <c r="C21" s="53">
        <f>+'2A CTMTQG'!J18</f>
        <v>1262.778</v>
      </c>
      <c r="D21" s="52"/>
      <c r="E21" s="53"/>
      <c r="F21" s="53">
        <f>+'2A CTMTQG'!L18</f>
        <v>1262.778</v>
      </c>
      <c r="G21" s="174">
        <f>+'2A CTMTQG'!N18</f>
        <v>1</v>
      </c>
      <c r="H21" s="54"/>
      <c r="I21" s="52"/>
      <c r="J21" s="170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</row>
    <row r="22" spans="1:253" s="33" customFormat="1" ht="56.25">
      <c r="A22" s="31" t="s">
        <v>38</v>
      </c>
      <c r="B22" s="34" t="s">
        <v>45</v>
      </c>
      <c r="C22" s="53">
        <f>+'2A CTMTQG'!J21</f>
        <v>10998.910779000002</v>
      </c>
      <c r="D22" s="52"/>
      <c r="E22" s="53"/>
      <c r="F22" s="53">
        <f>+'2A CTMTQG'!L21</f>
        <v>1762.2259999999999</v>
      </c>
      <c r="G22" s="183">
        <f>+'2A CTMTQG'!N21</f>
        <v>0.160218228459911</v>
      </c>
      <c r="H22" s="54"/>
      <c r="I22" s="52"/>
      <c r="J22" s="35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</row>
  </sheetData>
  <sheetProtection/>
  <mergeCells count="9">
    <mergeCell ref="K5:L5"/>
    <mergeCell ref="A1:J1"/>
    <mergeCell ref="A2:J2"/>
    <mergeCell ref="A3:J3"/>
    <mergeCell ref="A4:J4"/>
    <mergeCell ref="A5:A6"/>
    <mergeCell ref="B5:B6"/>
    <mergeCell ref="C5:I5"/>
    <mergeCell ref="J5:J6"/>
  </mergeCells>
  <printOptions/>
  <pageMargins left="0.7" right="0.7" top="0.75" bottom="0.75" header="0.3" footer="0.3"/>
  <pageSetup horizontalDpi="600" verticalDpi="600" orientation="portrait" paperSize="9" scale="72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8"/>
  <sheetViews>
    <sheetView view="pageBreakPreview" zoomScale="50" zoomScaleNormal="60" zoomScaleSheetLayoutView="50" zoomScalePageLayoutView="0" workbookViewId="0" topLeftCell="A1">
      <selection activeCell="M21" sqref="M21"/>
    </sheetView>
  </sheetViews>
  <sheetFormatPr defaultColWidth="9.140625" defaultRowHeight="27.75" customHeight="1"/>
  <cols>
    <col min="1" max="1" width="5.140625" style="79" customWidth="1"/>
    <col min="2" max="2" width="28.28125" style="80" customWidth="1"/>
    <col min="3" max="4" width="10.00390625" style="81" customWidth="1"/>
    <col min="5" max="5" width="10.421875" style="81" customWidth="1"/>
    <col min="6" max="6" width="9.57421875" style="81" customWidth="1"/>
    <col min="7" max="7" width="12.00390625" style="81" customWidth="1"/>
    <col min="8" max="8" width="11.8515625" style="36" customWidth="1"/>
    <col min="9" max="13" width="10.8515625" style="36" customWidth="1"/>
    <col min="14" max="14" width="16.28125" style="36" customWidth="1"/>
    <col min="15" max="16" width="10.8515625" style="36" hidden="1" customWidth="1"/>
    <col min="17" max="17" width="16.7109375" style="36" hidden="1" customWidth="1"/>
    <col min="18" max="18" width="11.00390625" style="36" hidden="1" customWidth="1"/>
    <col min="19" max="19" width="10.8515625" style="36" hidden="1" customWidth="1"/>
    <col min="20" max="20" width="11.7109375" style="36" hidden="1" customWidth="1"/>
    <col min="21" max="21" width="14.140625" style="36" hidden="1" customWidth="1"/>
    <col min="22" max="23" width="14.00390625" style="36" hidden="1" customWidth="1"/>
    <col min="24" max="24" width="11.7109375" style="36" hidden="1" customWidth="1"/>
    <col min="25" max="26" width="14.140625" style="36" hidden="1" customWidth="1"/>
    <col min="27" max="27" width="14.00390625" style="36" hidden="1" customWidth="1"/>
    <col min="28" max="28" width="10.8515625" style="36" hidden="1" customWidth="1"/>
    <col min="29" max="29" width="11.7109375" style="36" hidden="1" customWidth="1"/>
    <col min="30" max="31" width="14.7109375" style="36" hidden="1" customWidth="1"/>
    <col min="32" max="32" width="14.00390625" style="36" hidden="1" customWidth="1"/>
    <col min="33" max="33" width="10.421875" style="36" customWidth="1"/>
    <col min="34" max="16384" width="9.140625" style="56" customWidth="1"/>
  </cols>
  <sheetData>
    <row r="1" spans="1:33" s="55" customFormat="1" ht="27.75" customHeight="1">
      <c r="A1" s="273" t="s">
        <v>282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</row>
    <row r="2" spans="1:33" ht="46.5" customHeight="1">
      <c r="A2" s="252" t="s">
        <v>343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</row>
    <row r="3" spans="1:33" ht="27.75" customHeight="1">
      <c r="A3" s="274" t="str">
        <f>+'1A TH KH 2024'!A3:J3</f>
        <v>(Kèm theo Báo cáo số           /BC-UBND ngày     tháng 6 năm 2024 của UBND huyện Tủa Chùa)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</row>
    <row r="4" spans="1:33" s="57" customFormat="1" ht="27.75" customHeight="1">
      <c r="A4" s="275" t="s">
        <v>1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</row>
    <row r="5" spans="1:33" s="58" customFormat="1" ht="27.75" customHeight="1">
      <c r="A5" s="276" t="s">
        <v>20</v>
      </c>
      <c r="B5" s="264" t="s">
        <v>8</v>
      </c>
      <c r="C5" s="264" t="s">
        <v>39</v>
      </c>
      <c r="D5" s="264" t="s">
        <v>21</v>
      </c>
      <c r="E5" s="264" t="s">
        <v>22</v>
      </c>
      <c r="F5" s="264" t="s">
        <v>23</v>
      </c>
      <c r="G5" s="264" t="s">
        <v>24</v>
      </c>
      <c r="H5" s="264"/>
      <c r="I5" s="264"/>
      <c r="J5" s="277" t="s">
        <v>40</v>
      </c>
      <c r="K5" s="278"/>
      <c r="L5" s="278"/>
      <c r="M5" s="278"/>
      <c r="N5" s="278"/>
      <c r="O5" s="278"/>
      <c r="P5" s="278"/>
      <c r="Q5" s="279"/>
      <c r="R5" s="259" t="s">
        <v>49</v>
      </c>
      <c r="S5" s="261"/>
      <c r="T5" s="260" t="s">
        <v>193</v>
      </c>
      <c r="U5" s="260"/>
      <c r="V5" s="260"/>
      <c r="W5" s="260"/>
      <c r="X5" s="260"/>
      <c r="Y5" s="260"/>
      <c r="Z5" s="260"/>
      <c r="AA5" s="261"/>
      <c r="AB5" s="259" t="s">
        <v>194</v>
      </c>
      <c r="AC5" s="268"/>
      <c r="AD5" s="268"/>
      <c r="AE5" s="268"/>
      <c r="AF5" s="269"/>
      <c r="AG5" s="264" t="s">
        <v>25</v>
      </c>
    </row>
    <row r="6" spans="1:33" s="58" customFormat="1" ht="63" customHeight="1">
      <c r="A6" s="276"/>
      <c r="B6" s="264"/>
      <c r="C6" s="264"/>
      <c r="D6" s="264"/>
      <c r="E6" s="264"/>
      <c r="F6" s="264"/>
      <c r="G6" s="264" t="s">
        <v>12</v>
      </c>
      <c r="H6" s="264" t="s">
        <v>26</v>
      </c>
      <c r="I6" s="264"/>
      <c r="J6" s="262" t="s">
        <v>14</v>
      </c>
      <c r="K6" s="263"/>
      <c r="L6" s="262" t="str">
        <f>+'1 TH KH 2024'!D6</f>
        <v>Giải ngân từ 01/01/2024 đến 07/5/2024</v>
      </c>
      <c r="M6" s="263"/>
      <c r="N6" s="280" t="str">
        <f>+'1 TH KH 2024'!E6</f>
        <v>Tỷ lệ giải ngân từ 01/01/2024 đến 07/5/2024</v>
      </c>
      <c r="O6" s="262" t="str">
        <f>+'1 TH KH 2024'!F6</f>
        <v>Ước giải ngân từ 01/01/2023 đến 31/01/2024</v>
      </c>
      <c r="P6" s="263"/>
      <c r="Q6" s="280" t="str">
        <f>+'1 TH KH 2024'!G6</f>
        <v>Tỷ lệ giải ngân từ 01/01/2023 đến 31/01/2024</v>
      </c>
      <c r="R6" s="265"/>
      <c r="S6" s="266"/>
      <c r="T6" s="267"/>
      <c r="U6" s="267"/>
      <c r="V6" s="267"/>
      <c r="W6" s="267"/>
      <c r="X6" s="267"/>
      <c r="Y6" s="267"/>
      <c r="Z6" s="267"/>
      <c r="AA6" s="263"/>
      <c r="AB6" s="270"/>
      <c r="AC6" s="271"/>
      <c r="AD6" s="271"/>
      <c r="AE6" s="271"/>
      <c r="AF6" s="272"/>
      <c r="AG6" s="264"/>
    </row>
    <row r="7" spans="1:33" s="58" customFormat="1" ht="105" customHeight="1">
      <c r="A7" s="276"/>
      <c r="B7" s="264"/>
      <c r="C7" s="264"/>
      <c r="D7" s="264"/>
      <c r="E7" s="264"/>
      <c r="F7" s="264"/>
      <c r="G7" s="264"/>
      <c r="H7" s="91" t="s">
        <v>2</v>
      </c>
      <c r="I7" s="92" t="s">
        <v>48</v>
      </c>
      <c r="J7" s="91" t="s">
        <v>2</v>
      </c>
      <c r="K7" s="92" t="s">
        <v>48</v>
      </c>
      <c r="L7" s="91" t="s">
        <v>2</v>
      </c>
      <c r="M7" s="92" t="s">
        <v>48</v>
      </c>
      <c r="N7" s="281"/>
      <c r="O7" s="91" t="s">
        <v>2</v>
      </c>
      <c r="P7" s="92" t="s">
        <v>48</v>
      </c>
      <c r="Q7" s="281"/>
      <c r="R7" s="91" t="s">
        <v>2</v>
      </c>
      <c r="S7" s="92" t="s">
        <v>48</v>
      </c>
      <c r="T7" s="259" t="s">
        <v>195</v>
      </c>
      <c r="U7" s="260"/>
      <c r="V7" s="260"/>
      <c r="W7" s="261"/>
      <c r="X7" s="259" t="s">
        <v>196</v>
      </c>
      <c r="Y7" s="260"/>
      <c r="Z7" s="260"/>
      <c r="AA7" s="261"/>
      <c r="AB7" s="91" t="s">
        <v>2</v>
      </c>
      <c r="AC7" s="259" t="s">
        <v>48</v>
      </c>
      <c r="AD7" s="260"/>
      <c r="AE7" s="260"/>
      <c r="AF7" s="261"/>
      <c r="AG7" s="264"/>
    </row>
    <row r="8" spans="1:33" s="186" customFormat="1" ht="27.75" customHeight="1">
      <c r="A8" s="184">
        <v>1</v>
      </c>
      <c r="B8" s="185">
        <v>2</v>
      </c>
      <c r="C8" s="184">
        <v>3</v>
      </c>
      <c r="D8" s="185">
        <v>4</v>
      </c>
      <c r="E8" s="184">
        <v>5</v>
      </c>
      <c r="F8" s="185">
        <v>6</v>
      </c>
      <c r="G8" s="184">
        <v>7</v>
      </c>
      <c r="H8" s="185">
        <v>8</v>
      </c>
      <c r="I8" s="184">
        <v>9</v>
      </c>
      <c r="J8" s="185">
        <v>10</v>
      </c>
      <c r="K8" s="184">
        <v>11</v>
      </c>
      <c r="L8" s="184">
        <v>12</v>
      </c>
      <c r="M8" s="185">
        <v>13</v>
      </c>
      <c r="N8" s="184">
        <v>14</v>
      </c>
      <c r="O8" s="185">
        <v>15</v>
      </c>
      <c r="P8" s="184">
        <v>16</v>
      </c>
      <c r="Q8" s="184">
        <v>17</v>
      </c>
      <c r="R8" s="184">
        <v>18</v>
      </c>
      <c r="S8" s="185">
        <v>19</v>
      </c>
      <c r="T8" s="184">
        <v>20</v>
      </c>
      <c r="U8" s="184">
        <v>21</v>
      </c>
      <c r="V8" s="185">
        <v>22</v>
      </c>
      <c r="W8" s="184">
        <v>23</v>
      </c>
      <c r="X8" s="184">
        <v>21</v>
      </c>
      <c r="Y8" s="185">
        <v>25</v>
      </c>
      <c r="Z8" s="184">
        <v>26</v>
      </c>
      <c r="AA8" s="184">
        <v>27</v>
      </c>
      <c r="AB8" s="185">
        <v>22</v>
      </c>
      <c r="AC8" s="184">
        <v>23</v>
      </c>
      <c r="AD8" s="184">
        <v>30</v>
      </c>
      <c r="AE8" s="185">
        <v>31</v>
      </c>
      <c r="AF8" s="184">
        <v>32</v>
      </c>
      <c r="AG8" s="184">
        <v>15</v>
      </c>
    </row>
    <row r="9" spans="1:33" s="60" customFormat="1" ht="27.75" customHeight="1">
      <c r="A9" s="61"/>
      <c r="B9" s="62" t="s">
        <v>3</v>
      </c>
      <c r="C9" s="59"/>
      <c r="D9" s="59"/>
      <c r="E9" s="59"/>
      <c r="F9" s="59"/>
      <c r="G9" s="59"/>
      <c r="H9" s="63">
        <f aca="true" t="shared" si="0" ref="H9:M9">+H10+H15</f>
        <v>143770</v>
      </c>
      <c r="I9" s="63">
        <f t="shared" si="0"/>
        <v>81380</v>
      </c>
      <c r="J9" s="63">
        <f t="shared" si="0"/>
        <v>30503</v>
      </c>
      <c r="K9" s="63">
        <f t="shared" si="0"/>
        <v>30503</v>
      </c>
      <c r="L9" s="63">
        <f t="shared" si="0"/>
        <v>30272.92906</v>
      </c>
      <c r="M9" s="63">
        <f t="shared" si="0"/>
        <v>30272.92906</v>
      </c>
      <c r="N9" s="207">
        <f aca="true" t="shared" si="1" ref="N9:N16">+L9/J9</f>
        <v>0.9924574323836999</v>
      </c>
      <c r="O9" s="63">
        <f>+O10+O15</f>
        <v>30503</v>
      </c>
      <c r="P9" s="63">
        <f>+P10+P15</f>
        <v>30503</v>
      </c>
      <c r="Q9" s="206">
        <f>+O9/J9</f>
        <v>1</v>
      </c>
      <c r="R9" s="63">
        <f aca="true" t="shared" si="2" ref="R9:AC9">+R10+R15</f>
        <v>56251</v>
      </c>
      <c r="S9" s="63">
        <f t="shared" si="2"/>
        <v>56251</v>
      </c>
      <c r="T9" s="63">
        <f t="shared" si="2"/>
        <v>116277</v>
      </c>
      <c r="U9" s="63">
        <f t="shared" si="2"/>
        <v>0</v>
      </c>
      <c r="V9" s="63">
        <f t="shared" si="2"/>
        <v>0</v>
      </c>
      <c r="W9" s="63">
        <f t="shared" si="2"/>
        <v>0</v>
      </c>
      <c r="X9" s="63">
        <f t="shared" si="2"/>
        <v>56251</v>
      </c>
      <c r="Y9" s="63">
        <f t="shared" si="2"/>
        <v>0</v>
      </c>
      <c r="Z9" s="63">
        <f t="shared" si="2"/>
        <v>0</v>
      </c>
      <c r="AA9" s="63">
        <f t="shared" si="2"/>
        <v>0</v>
      </c>
      <c r="AB9" s="63">
        <f t="shared" si="2"/>
        <v>25009</v>
      </c>
      <c r="AC9" s="63">
        <f t="shared" si="2"/>
        <v>25009</v>
      </c>
      <c r="AD9" s="59"/>
      <c r="AE9" s="59"/>
      <c r="AF9" s="59"/>
      <c r="AG9" s="59"/>
    </row>
    <row r="10" spans="1:33" s="60" customFormat="1" ht="34.5" customHeight="1">
      <c r="A10" s="64" t="s">
        <v>27</v>
      </c>
      <c r="B10" s="65" t="s">
        <v>53</v>
      </c>
      <c r="C10" s="59"/>
      <c r="D10" s="59"/>
      <c r="E10" s="59"/>
      <c r="F10" s="59"/>
      <c r="G10" s="59"/>
      <c r="H10" s="63">
        <f>+H11</f>
        <v>62390</v>
      </c>
      <c r="I10" s="63">
        <f aca="true" t="shared" si="3" ref="I10:AC10">+I11</f>
        <v>35000</v>
      </c>
      <c r="J10" s="63">
        <f t="shared" si="3"/>
        <v>13000</v>
      </c>
      <c r="K10" s="63">
        <f t="shared" si="3"/>
        <v>13000</v>
      </c>
      <c r="L10" s="63">
        <f t="shared" si="3"/>
        <v>13000</v>
      </c>
      <c r="M10" s="63">
        <f t="shared" si="3"/>
        <v>13000</v>
      </c>
      <c r="N10" s="206">
        <f t="shared" si="1"/>
        <v>1</v>
      </c>
      <c r="O10" s="63">
        <f t="shared" si="3"/>
        <v>13000</v>
      </c>
      <c r="P10" s="63">
        <f t="shared" si="3"/>
        <v>13000</v>
      </c>
      <c r="Q10" s="206">
        <f>+O10/J10</f>
        <v>1</v>
      </c>
      <c r="R10" s="63">
        <f t="shared" si="3"/>
        <v>18000</v>
      </c>
      <c r="S10" s="63">
        <f t="shared" si="3"/>
        <v>18000</v>
      </c>
      <c r="T10" s="63">
        <f t="shared" si="3"/>
        <v>35000</v>
      </c>
      <c r="U10" s="63"/>
      <c r="V10" s="63"/>
      <c r="W10" s="63"/>
      <c r="X10" s="63">
        <f t="shared" si="3"/>
        <v>18000</v>
      </c>
      <c r="Y10" s="63"/>
      <c r="Z10" s="63"/>
      <c r="AA10" s="63"/>
      <c r="AB10" s="63">
        <f t="shared" si="3"/>
        <v>7000</v>
      </c>
      <c r="AC10" s="63">
        <f t="shared" si="3"/>
        <v>7000</v>
      </c>
      <c r="AD10" s="59"/>
      <c r="AE10" s="59"/>
      <c r="AF10" s="59"/>
      <c r="AG10" s="59"/>
    </row>
    <row r="11" spans="1:33" s="70" customFormat="1" ht="75">
      <c r="A11" s="66" t="s">
        <v>28</v>
      </c>
      <c r="B11" s="21" t="s">
        <v>50</v>
      </c>
      <c r="C11" s="67"/>
      <c r="D11" s="67"/>
      <c r="E11" s="67"/>
      <c r="F11" s="67"/>
      <c r="G11" s="67"/>
      <c r="H11" s="68">
        <f>SUM(H12:H14)</f>
        <v>62390</v>
      </c>
      <c r="I11" s="68">
        <f aca="true" t="shared" si="4" ref="I11:AC11">SUM(I12:I14)</f>
        <v>35000</v>
      </c>
      <c r="J11" s="68">
        <f t="shared" si="4"/>
        <v>13000</v>
      </c>
      <c r="K11" s="68">
        <f t="shared" si="4"/>
        <v>13000</v>
      </c>
      <c r="L11" s="68">
        <f t="shared" si="4"/>
        <v>13000</v>
      </c>
      <c r="M11" s="68">
        <f t="shared" si="4"/>
        <v>13000</v>
      </c>
      <c r="N11" s="206">
        <f t="shared" si="1"/>
        <v>1</v>
      </c>
      <c r="O11" s="68">
        <f t="shared" si="4"/>
        <v>13000</v>
      </c>
      <c r="P11" s="68">
        <f t="shared" si="4"/>
        <v>13000</v>
      </c>
      <c r="Q11" s="206">
        <f>+O11/J11</f>
        <v>1</v>
      </c>
      <c r="R11" s="68">
        <f t="shared" si="4"/>
        <v>18000</v>
      </c>
      <c r="S11" s="68">
        <f t="shared" si="4"/>
        <v>18000</v>
      </c>
      <c r="T11" s="68">
        <f t="shared" si="4"/>
        <v>35000</v>
      </c>
      <c r="U11" s="68"/>
      <c r="V11" s="68"/>
      <c r="W11" s="68"/>
      <c r="X11" s="68">
        <f t="shared" si="4"/>
        <v>18000</v>
      </c>
      <c r="Y11" s="68"/>
      <c r="Z11" s="68"/>
      <c r="AA11" s="68"/>
      <c r="AB11" s="68">
        <f t="shared" si="4"/>
        <v>7000</v>
      </c>
      <c r="AC11" s="68">
        <f t="shared" si="4"/>
        <v>7000</v>
      </c>
      <c r="AD11" s="69"/>
      <c r="AE11" s="69"/>
      <c r="AF11" s="69"/>
      <c r="AG11" s="69"/>
    </row>
    <row r="12" spans="1:33" s="95" customFormat="1" ht="75">
      <c r="A12" s="111" t="s">
        <v>10</v>
      </c>
      <c r="B12" s="18" t="s">
        <v>54</v>
      </c>
      <c r="C12" s="25" t="s">
        <v>57</v>
      </c>
      <c r="D12" s="25" t="s">
        <v>58</v>
      </c>
      <c r="E12" s="25"/>
      <c r="F12" s="25" t="s">
        <v>60</v>
      </c>
      <c r="G12" s="17" t="s">
        <v>61</v>
      </c>
      <c r="H12" s="20">
        <v>22400</v>
      </c>
      <c r="I12" s="19">
        <v>20000</v>
      </c>
      <c r="J12" s="112">
        <f>+K12</f>
        <v>5000</v>
      </c>
      <c r="K12" s="112">
        <v>5000</v>
      </c>
      <c r="L12" s="234">
        <f>+M12</f>
        <v>5000</v>
      </c>
      <c r="M12" s="234">
        <f>+J12</f>
        <v>5000</v>
      </c>
      <c r="N12" s="215">
        <f t="shared" si="1"/>
        <v>1</v>
      </c>
      <c r="O12" s="112">
        <f>+P12</f>
        <v>5000</v>
      </c>
      <c r="P12" s="112">
        <f>+K12</f>
        <v>5000</v>
      </c>
      <c r="Q12" s="215">
        <f>+O12/J12</f>
        <v>1</v>
      </c>
      <c r="R12" s="112">
        <f>+S12</f>
        <v>5000</v>
      </c>
      <c r="S12" s="112">
        <f>+J12</f>
        <v>5000</v>
      </c>
      <c r="T12" s="112">
        <f>+I12</f>
        <v>20000</v>
      </c>
      <c r="U12" s="114"/>
      <c r="V12" s="114"/>
      <c r="W12" s="114"/>
      <c r="X12" s="112">
        <f>+R12</f>
        <v>5000</v>
      </c>
      <c r="Y12" s="114"/>
      <c r="Z12" s="114"/>
      <c r="AA12" s="114"/>
      <c r="AB12" s="112">
        <f>+AC12</f>
        <v>5000</v>
      </c>
      <c r="AC12" s="112">
        <v>5000</v>
      </c>
      <c r="AD12" s="114"/>
      <c r="AE12" s="114"/>
      <c r="AF12" s="114"/>
      <c r="AG12" s="114"/>
    </row>
    <row r="13" spans="1:33" ht="75">
      <c r="A13" s="71" t="s">
        <v>0</v>
      </c>
      <c r="B13" s="18" t="s">
        <v>55</v>
      </c>
      <c r="C13" s="72" t="s">
        <v>57</v>
      </c>
      <c r="D13" s="72" t="s">
        <v>59</v>
      </c>
      <c r="E13" s="72"/>
      <c r="F13" s="72" t="s">
        <v>60</v>
      </c>
      <c r="G13" s="17" t="s">
        <v>62</v>
      </c>
      <c r="H13" s="20">
        <v>25000</v>
      </c>
      <c r="I13" s="19">
        <v>10000</v>
      </c>
      <c r="J13" s="73">
        <f>+K13</f>
        <v>4000</v>
      </c>
      <c r="K13" s="73">
        <v>4000</v>
      </c>
      <c r="L13" s="139">
        <f>+M13</f>
        <v>4000</v>
      </c>
      <c r="M13" s="139">
        <f>+J13</f>
        <v>4000</v>
      </c>
      <c r="N13" s="195">
        <f t="shared" si="1"/>
        <v>1</v>
      </c>
      <c r="O13" s="73">
        <f>+P13</f>
        <v>4000</v>
      </c>
      <c r="P13" s="73">
        <f>+K13</f>
        <v>4000</v>
      </c>
      <c r="Q13" s="195">
        <f aca="true" t="shared" si="5" ref="Q13:Q21">+O13/J13</f>
        <v>1</v>
      </c>
      <c r="R13" s="73">
        <f>+S13</f>
        <v>9000</v>
      </c>
      <c r="S13" s="73">
        <f>+K13+5000</f>
        <v>9000</v>
      </c>
      <c r="T13" s="73">
        <f>+I13</f>
        <v>10000</v>
      </c>
      <c r="U13" s="74"/>
      <c r="V13" s="74"/>
      <c r="W13" s="74"/>
      <c r="X13" s="73">
        <f>+R13</f>
        <v>9000</v>
      </c>
      <c r="Y13" s="74"/>
      <c r="Z13" s="74"/>
      <c r="AA13" s="74"/>
      <c r="AB13" s="73">
        <f>+AC13</f>
        <v>1000</v>
      </c>
      <c r="AC13" s="73">
        <v>1000</v>
      </c>
      <c r="AD13" s="74"/>
      <c r="AE13" s="74"/>
      <c r="AF13" s="74"/>
      <c r="AG13" s="74"/>
    </row>
    <row r="14" spans="1:33" ht="75">
      <c r="A14" s="71" t="s">
        <v>4</v>
      </c>
      <c r="B14" s="18" t="s">
        <v>56</v>
      </c>
      <c r="C14" s="72" t="s">
        <v>57</v>
      </c>
      <c r="D14" s="72" t="s">
        <v>59</v>
      </c>
      <c r="E14" s="72"/>
      <c r="F14" s="72" t="s">
        <v>60</v>
      </c>
      <c r="G14" s="17" t="s">
        <v>63</v>
      </c>
      <c r="H14" s="20">
        <v>14990</v>
      </c>
      <c r="I14" s="19">
        <v>5000</v>
      </c>
      <c r="J14" s="73">
        <f>+K14</f>
        <v>4000</v>
      </c>
      <c r="K14" s="73">
        <v>4000</v>
      </c>
      <c r="L14" s="139">
        <f>+M14</f>
        <v>4000</v>
      </c>
      <c r="M14" s="139">
        <f>+J14</f>
        <v>4000</v>
      </c>
      <c r="N14" s="195">
        <f t="shared" si="1"/>
        <v>1</v>
      </c>
      <c r="O14" s="73">
        <f>+P14</f>
        <v>4000</v>
      </c>
      <c r="P14" s="73">
        <f>+K14</f>
        <v>4000</v>
      </c>
      <c r="Q14" s="195">
        <f t="shared" si="5"/>
        <v>1</v>
      </c>
      <c r="R14" s="73">
        <f>+S14</f>
        <v>4000</v>
      </c>
      <c r="S14" s="73">
        <f>+J14</f>
        <v>4000</v>
      </c>
      <c r="T14" s="73">
        <f>+I14</f>
        <v>5000</v>
      </c>
      <c r="U14" s="74"/>
      <c r="V14" s="74"/>
      <c r="W14" s="74"/>
      <c r="X14" s="73">
        <f>+R14</f>
        <v>4000</v>
      </c>
      <c r="Y14" s="74"/>
      <c r="Z14" s="74"/>
      <c r="AA14" s="74"/>
      <c r="AB14" s="73">
        <f>+AC14</f>
        <v>1000</v>
      </c>
      <c r="AC14" s="73">
        <v>1000</v>
      </c>
      <c r="AD14" s="74"/>
      <c r="AE14" s="74"/>
      <c r="AF14" s="74"/>
      <c r="AG14" s="74"/>
    </row>
    <row r="15" spans="1:33" s="78" customFormat="1" ht="48.75" customHeight="1">
      <c r="A15" s="75" t="s">
        <v>148</v>
      </c>
      <c r="B15" s="65" t="s">
        <v>297</v>
      </c>
      <c r="C15" s="76"/>
      <c r="D15" s="76"/>
      <c r="E15" s="76"/>
      <c r="F15" s="76"/>
      <c r="G15" s="76"/>
      <c r="H15" s="147">
        <f aca="true" t="shared" si="6" ref="H15:M15">+H16+H22+H24+H27</f>
        <v>81380</v>
      </c>
      <c r="I15" s="147">
        <f t="shared" si="6"/>
        <v>46380</v>
      </c>
      <c r="J15" s="147">
        <f t="shared" si="6"/>
        <v>17503</v>
      </c>
      <c r="K15" s="147">
        <f t="shared" si="6"/>
        <v>17503</v>
      </c>
      <c r="L15" s="147">
        <f t="shared" si="6"/>
        <v>17272.92906</v>
      </c>
      <c r="M15" s="147">
        <f t="shared" si="6"/>
        <v>17272.92906</v>
      </c>
      <c r="N15" s="207">
        <f t="shared" si="1"/>
        <v>0.986855342512712</v>
      </c>
      <c r="O15" s="147">
        <f>+O16+O22+O24+O27</f>
        <v>17503</v>
      </c>
      <c r="P15" s="147">
        <f>+P16+P22+P24+P27</f>
        <v>17503</v>
      </c>
      <c r="Q15" s="206">
        <f t="shared" si="5"/>
        <v>1</v>
      </c>
      <c r="R15" s="147">
        <f aca="true" t="shared" si="7" ref="R15:AB15">+R16+R22+R24+R27</f>
        <v>38251</v>
      </c>
      <c r="S15" s="147">
        <f t="shared" si="7"/>
        <v>38251</v>
      </c>
      <c r="T15" s="147">
        <f t="shared" si="7"/>
        <v>81277</v>
      </c>
      <c r="U15" s="147">
        <f t="shared" si="7"/>
        <v>0</v>
      </c>
      <c r="V15" s="147">
        <f t="shared" si="7"/>
        <v>0</v>
      </c>
      <c r="W15" s="147">
        <f t="shared" si="7"/>
        <v>0</v>
      </c>
      <c r="X15" s="147">
        <f t="shared" si="7"/>
        <v>38251</v>
      </c>
      <c r="Y15" s="147">
        <f t="shared" si="7"/>
        <v>0</v>
      </c>
      <c r="Z15" s="147">
        <f t="shared" si="7"/>
        <v>0</v>
      </c>
      <c r="AA15" s="147">
        <f t="shared" si="7"/>
        <v>0</v>
      </c>
      <c r="AB15" s="147">
        <f t="shared" si="7"/>
        <v>18009</v>
      </c>
      <c r="AC15" s="147">
        <f>+AC16+AC22+AC24+AC27</f>
        <v>18009</v>
      </c>
      <c r="AD15" s="147" t="e">
        <f>+AD16+AD22+AD24+AD27+#REF!</f>
        <v>#REF!</v>
      </c>
      <c r="AE15" s="147" t="e">
        <f>+AE16+AE22+AE24+AE27+#REF!</f>
        <v>#REF!</v>
      </c>
      <c r="AF15" s="147" t="e">
        <f>+AF16+AF22+AF24+AF27+#REF!</f>
        <v>#REF!</v>
      </c>
      <c r="AG15" s="77"/>
    </row>
    <row r="16" spans="1:33" ht="75">
      <c r="A16" s="66" t="s">
        <v>28</v>
      </c>
      <c r="B16" s="21" t="s">
        <v>50</v>
      </c>
      <c r="C16" s="72"/>
      <c r="D16" s="72"/>
      <c r="E16" s="72"/>
      <c r="F16" s="72"/>
      <c r="G16" s="72"/>
      <c r="H16" s="147">
        <f aca="true" t="shared" si="8" ref="H16:M16">SUM(H17:H21)</f>
        <v>81380</v>
      </c>
      <c r="I16" s="147">
        <f t="shared" si="8"/>
        <v>46380</v>
      </c>
      <c r="J16" s="147">
        <f t="shared" si="8"/>
        <v>17503</v>
      </c>
      <c r="K16" s="147">
        <f t="shared" si="8"/>
        <v>17503</v>
      </c>
      <c r="L16" s="147">
        <f t="shared" si="8"/>
        <v>17272.92906</v>
      </c>
      <c r="M16" s="147">
        <f t="shared" si="8"/>
        <v>17272.92906</v>
      </c>
      <c r="N16" s="207">
        <f t="shared" si="1"/>
        <v>0.986855342512712</v>
      </c>
      <c r="O16" s="147">
        <f>SUM(O17:O21)</f>
        <v>17503</v>
      </c>
      <c r="P16" s="147">
        <f>SUM(P17:P21)</f>
        <v>17503</v>
      </c>
      <c r="Q16" s="206">
        <f t="shared" si="5"/>
        <v>1</v>
      </c>
      <c r="R16" s="147">
        <f aca="true" t="shared" si="9" ref="R16:X16">SUM(R17:R21)</f>
        <v>38251</v>
      </c>
      <c r="S16" s="147">
        <f t="shared" si="9"/>
        <v>38251</v>
      </c>
      <c r="T16" s="147">
        <f t="shared" si="9"/>
        <v>46380</v>
      </c>
      <c r="U16" s="147">
        <f t="shared" si="9"/>
        <v>0</v>
      </c>
      <c r="V16" s="147">
        <f t="shared" si="9"/>
        <v>0</v>
      </c>
      <c r="W16" s="147">
        <f t="shared" si="9"/>
        <v>0</v>
      </c>
      <c r="X16" s="147">
        <f t="shared" si="9"/>
        <v>38251</v>
      </c>
      <c r="Y16" s="147"/>
      <c r="Z16" s="147"/>
      <c r="AA16" s="147"/>
      <c r="AB16" s="147">
        <f>SUM(AB17:AB21)</f>
        <v>7129</v>
      </c>
      <c r="AC16" s="147">
        <f>SUM(AC17:AC21)</f>
        <v>7129</v>
      </c>
      <c r="AD16" s="74"/>
      <c r="AE16" s="74"/>
      <c r="AF16" s="74"/>
      <c r="AG16" s="74"/>
    </row>
    <row r="17" spans="1:33" ht="68.25" customHeight="1" hidden="1">
      <c r="A17" s="71" t="s">
        <v>10</v>
      </c>
      <c r="B17" s="18" t="s">
        <v>54</v>
      </c>
      <c r="C17" s="72" t="s">
        <v>57</v>
      </c>
      <c r="D17" s="72" t="s">
        <v>58</v>
      </c>
      <c r="E17" s="72"/>
      <c r="F17" s="72" t="s">
        <v>60</v>
      </c>
      <c r="G17" s="17" t="s">
        <v>61</v>
      </c>
      <c r="H17" s="20">
        <v>22400</v>
      </c>
      <c r="I17" s="19">
        <v>2400</v>
      </c>
      <c r="J17" s="73">
        <f>+K17</f>
        <v>0</v>
      </c>
      <c r="K17" s="73"/>
      <c r="L17" s="74"/>
      <c r="M17" s="74"/>
      <c r="N17" s="74"/>
      <c r="O17" s="73">
        <f>+P17</f>
        <v>0</v>
      </c>
      <c r="P17" s="73">
        <f>+K17</f>
        <v>0</v>
      </c>
      <c r="Q17" s="195"/>
      <c r="R17" s="73">
        <f>+S17</f>
        <v>500</v>
      </c>
      <c r="S17" s="28">
        <v>500</v>
      </c>
      <c r="T17" s="73">
        <f>+I17</f>
        <v>2400</v>
      </c>
      <c r="U17" s="74"/>
      <c r="V17" s="74"/>
      <c r="W17" s="74"/>
      <c r="X17" s="73">
        <f>+R17</f>
        <v>500</v>
      </c>
      <c r="Y17" s="74"/>
      <c r="Z17" s="74"/>
      <c r="AA17" s="74"/>
      <c r="AB17" s="73">
        <f>+AC17</f>
        <v>1900</v>
      </c>
      <c r="AC17" s="73">
        <f>+T17-S17</f>
        <v>1900</v>
      </c>
      <c r="AD17" s="74"/>
      <c r="AE17" s="74"/>
      <c r="AF17" s="74"/>
      <c r="AG17" s="74"/>
    </row>
    <row r="18" spans="1:33" ht="66" customHeight="1">
      <c r="A18" s="71" t="s">
        <v>10</v>
      </c>
      <c r="B18" s="18" t="s">
        <v>55</v>
      </c>
      <c r="C18" s="72" t="s">
        <v>57</v>
      </c>
      <c r="D18" s="72" t="s">
        <v>59</v>
      </c>
      <c r="E18" s="72"/>
      <c r="F18" s="72" t="s">
        <v>60</v>
      </c>
      <c r="G18" s="17" t="s">
        <v>62</v>
      </c>
      <c r="H18" s="20">
        <v>25000</v>
      </c>
      <c r="I18" s="19">
        <v>15000</v>
      </c>
      <c r="J18" s="73">
        <f>+K18</f>
        <v>6000</v>
      </c>
      <c r="K18" s="19">
        <v>6000</v>
      </c>
      <c r="L18" s="19">
        <f>+M18</f>
        <v>6000</v>
      </c>
      <c r="M18" s="19">
        <v>6000</v>
      </c>
      <c r="N18" s="195">
        <f>+L18/J18</f>
        <v>1</v>
      </c>
      <c r="O18" s="73">
        <f>+P18</f>
        <v>6000</v>
      </c>
      <c r="P18" s="73">
        <f>+K18</f>
        <v>6000</v>
      </c>
      <c r="Q18" s="195">
        <f t="shared" si="5"/>
        <v>1</v>
      </c>
      <c r="R18" s="73">
        <f>+S18</f>
        <v>12149</v>
      </c>
      <c r="S18" s="28">
        <v>12149</v>
      </c>
      <c r="T18" s="73">
        <f>+I18</f>
        <v>15000</v>
      </c>
      <c r="U18" s="74"/>
      <c r="V18" s="74"/>
      <c r="W18" s="74"/>
      <c r="X18" s="73">
        <f>+R18</f>
        <v>12149</v>
      </c>
      <c r="Y18" s="74"/>
      <c r="Z18" s="74"/>
      <c r="AA18" s="74"/>
      <c r="AB18" s="73">
        <f>+AC18</f>
        <v>2851</v>
      </c>
      <c r="AC18" s="73">
        <f>+T18-S18</f>
        <v>2851</v>
      </c>
      <c r="AD18" s="74"/>
      <c r="AE18" s="74"/>
      <c r="AF18" s="74"/>
      <c r="AG18" s="74"/>
    </row>
    <row r="19" spans="1:33" ht="65.25" customHeight="1">
      <c r="A19" s="71" t="s">
        <v>0</v>
      </c>
      <c r="B19" s="18" t="s">
        <v>56</v>
      </c>
      <c r="C19" s="72" t="s">
        <v>57</v>
      </c>
      <c r="D19" s="72" t="s">
        <v>59</v>
      </c>
      <c r="E19" s="72"/>
      <c r="F19" s="72" t="s">
        <v>60</v>
      </c>
      <c r="G19" s="17" t="s">
        <v>63</v>
      </c>
      <c r="H19" s="20">
        <v>14990</v>
      </c>
      <c r="I19" s="19">
        <v>9990</v>
      </c>
      <c r="J19" s="73">
        <f>+K19</f>
        <v>3702</v>
      </c>
      <c r="K19" s="19">
        <v>3702</v>
      </c>
      <c r="L19" s="19">
        <f>+M19</f>
        <v>3702</v>
      </c>
      <c r="M19" s="19">
        <v>3702</v>
      </c>
      <c r="N19" s="195">
        <f>+L19/J19</f>
        <v>1</v>
      </c>
      <c r="O19" s="73">
        <f>+P19</f>
        <v>3702</v>
      </c>
      <c r="P19" s="73">
        <f>+K19</f>
        <v>3702</v>
      </c>
      <c r="Q19" s="195">
        <f t="shared" si="5"/>
        <v>1</v>
      </c>
      <c r="R19" s="73">
        <f>+S19</f>
        <v>7612</v>
      </c>
      <c r="S19" s="28">
        <v>7612</v>
      </c>
      <c r="T19" s="73">
        <f>+I19</f>
        <v>9990</v>
      </c>
      <c r="U19" s="74"/>
      <c r="V19" s="74"/>
      <c r="W19" s="74"/>
      <c r="X19" s="73">
        <f>+R19</f>
        <v>7612</v>
      </c>
      <c r="Y19" s="74"/>
      <c r="Z19" s="74"/>
      <c r="AA19" s="74"/>
      <c r="AB19" s="73">
        <f>+AC19</f>
        <v>2378</v>
      </c>
      <c r="AC19" s="73">
        <f>+T19-S19</f>
        <v>2378</v>
      </c>
      <c r="AD19" s="74"/>
      <c r="AE19" s="74"/>
      <c r="AF19" s="74"/>
      <c r="AG19" s="74"/>
    </row>
    <row r="20" spans="1:33" ht="65.25" customHeight="1">
      <c r="A20" s="71" t="s">
        <v>4</v>
      </c>
      <c r="B20" s="18" t="s">
        <v>321</v>
      </c>
      <c r="C20" s="72" t="s">
        <v>57</v>
      </c>
      <c r="D20" s="72" t="s">
        <v>59</v>
      </c>
      <c r="E20" s="72"/>
      <c r="F20" s="237" t="s">
        <v>323</v>
      </c>
      <c r="G20" s="17" t="s">
        <v>324</v>
      </c>
      <c r="H20" s="20">
        <f>+I20</f>
        <v>14990</v>
      </c>
      <c r="I20" s="238">
        <v>14990</v>
      </c>
      <c r="J20" s="73">
        <f>+K20</f>
        <v>6801</v>
      </c>
      <c r="K20" s="19">
        <v>6801</v>
      </c>
      <c r="L20" s="148">
        <f>+M20</f>
        <v>6793.731</v>
      </c>
      <c r="M20" s="148">
        <v>6793.731</v>
      </c>
      <c r="N20" s="195">
        <f>+L20/J20</f>
        <v>0.9989311865902073</v>
      </c>
      <c r="O20" s="73">
        <f>+P20</f>
        <v>6801</v>
      </c>
      <c r="P20" s="73">
        <f>+J20</f>
        <v>6801</v>
      </c>
      <c r="Q20" s="195">
        <f t="shared" si="5"/>
        <v>1</v>
      </c>
      <c r="R20" s="73">
        <f>+S20</f>
        <v>13990</v>
      </c>
      <c r="S20" s="239">
        <v>13990</v>
      </c>
      <c r="T20" s="73">
        <v>14990</v>
      </c>
      <c r="U20" s="74"/>
      <c r="V20" s="74"/>
      <c r="W20" s="74"/>
      <c r="X20" s="73">
        <v>13990</v>
      </c>
      <c r="Y20" s="74"/>
      <c r="Z20" s="74"/>
      <c r="AA20" s="74"/>
      <c r="AB20" s="73"/>
      <c r="AC20" s="73"/>
      <c r="AD20" s="74"/>
      <c r="AE20" s="74"/>
      <c r="AF20" s="74"/>
      <c r="AG20" s="74"/>
    </row>
    <row r="21" spans="1:33" ht="75">
      <c r="A21" s="71" t="s">
        <v>5</v>
      </c>
      <c r="B21" s="18" t="s">
        <v>322</v>
      </c>
      <c r="C21" s="72" t="s">
        <v>57</v>
      </c>
      <c r="D21" s="72" t="s">
        <v>59</v>
      </c>
      <c r="E21" s="72"/>
      <c r="F21" s="72" t="s">
        <v>60</v>
      </c>
      <c r="G21" s="17" t="s">
        <v>325</v>
      </c>
      <c r="H21" s="20">
        <f>+I21</f>
        <v>4000</v>
      </c>
      <c r="I21" s="238">
        <v>4000</v>
      </c>
      <c r="J21" s="73">
        <f>+K21</f>
        <v>1000</v>
      </c>
      <c r="K21" s="19">
        <v>1000</v>
      </c>
      <c r="L21" s="148">
        <f>+M21</f>
        <v>777.19806</v>
      </c>
      <c r="M21" s="148">
        <f>718.46406+58.734</f>
        <v>777.19806</v>
      </c>
      <c r="N21" s="208">
        <f>+L21/J21</f>
        <v>0.77719806</v>
      </c>
      <c r="O21" s="73">
        <f>+P21</f>
        <v>1000</v>
      </c>
      <c r="P21" s="73">
        <f>+J21</f>
        <v>1000</v>
      </c>
      <c r="Q21" s="195">
        <f t="shared" si="5"/>
        <v>1</v>
      </c>
      <c r="R21" s="73">
        <f>+S21</f>
        <v>4000</v>
      </c>
      <c r="S21" s="239">
        <v>4000</v>
      </c>
      <c r="T21" s="73">
        <v>4000</v>
      </c>
      <c r="U21" s="74"/>
      <c r="V21" s="74"/>
      <c r="W21" s="74"/>
      <c r="X21" s="73">
        <v>4000</v>
      </c>
      <c r="Y21" s="74"/>
      <c r="Z21" s="74"/>
      <c r="AA21" s="74"/>
      <c r="AB21" s="73"/>
      <c r="AC21" s="73"/>
      <c r="AD21" s="74"/>
      <c r="AE21" s="74"/>
      <c r="AF21" s="74"/>
      <c r="AG21" s="74"/>
    </row>
    <row r="22" spans="1:33" ht="45.75" customHeight="1" hidden="1">
      <c r="A22" s="66" t="s">
        <v>29</v>
      </c>
      <c r="B22" s="149" t="s">
        <v>298</v>
      </c>
      <c r="C22" s="72"/>
      <c r="D22" s="72"/>
      <c r="E22" s="72"/>
      <c r="F22" s="72"/>
      <c r="G22" s="72"/>
      <c r="H22" s="147"/>
      <c r="I22" s="147"/>
      <c r="J22" s="147">
        <f aca="true" t="shared" si="10" ref="J22:AC22">+J23</f>
        <v>0</v>
      </c>
      <c r="K22" s="147">
        <f t="shared" si="10"/>
        <v>0</v>
      </c>
      <c r="L22" s="147">
        <f t="shared" si="10"/>
        <v>0</v>
      </c>
      <c r="M22" s="147">
        <f t="shared" si="10"/>
        <v>0</v>
      </c>
      <c r="N22" s="147"/>
      <c r="O22" s="147">
        <f t="shared" si="10"/>
        <v>0</v>
      </c>
      <c r="P22" s="147">
        <f t="shared" si="10"/>
        <v>0</v>
      </c>
      <c r="Q22" s="147"/>
      <c r="R22" s="147">
        <f t="shared" si="10"/>
        <v>0</v>
      </c>
      <c r="S22" s="147">
        <f t="shared" si="10"/>
        <v>0</v>
      </c>
      <c r="T22" s="147">
        <f t="shared" si="10"/>
        <v>5640</v>
      </c>
      <c r="U22" s="147">
        <f t="shared" si="10"/>
        <v>0</v>
      </c>
      <c r="V22" s="147">
        <f t="shared" si="10"/>
        <v>0</v>
      </c>
      <c r="W22" s="147">
        <f t="shared" si="10"/>
        <v>0</v>
      </c>
      <c r="X22" s="147">
        <f t="shared" si="10"/>
        <v>0</v>
      </c>
      <c r="Y22" s="147">
        <f t="shared" si="10"/>
        <v>0</v>
      </c>
      <c r="Z22" s="147">
        <f t="shared" si="10"/>
        <v>0</v>
      </c>
      <c r="AA22" s="147">
        <f t="shared" si="10"/>
        <v>0</v>
      </c>
      <c r="AB22" s="147">
        <f t="shared" si="10"/>
        <v>3200</v>
      </c>
      <c r="AC22" s="147">
        <f t="shared" si="10"/>
        <v>3200</v>
      </c>
      <c r="AD22" s="74"/>
      <c r="AE22" s="74"/>
      <c r="AF22" s="74"/>
      <c r="AG22" s="74"/>
    </row>
    <row r="23" spans="1:33" ht="78.75" customHeight="1" hidden="1">
      <c r="A23" s="150" t="s">
        <v>10</v>
      </c>
      <c r="B23" s="18" t="s">
        <v>299</v>
      </c>
      <c r="C23" s="72" t="s">
        <v>57</v>
      </c>
      <c r="D23" s="72" t="s">
        <v>66</v>
      </c>
      <c r="E23" s="72"/>
      <c r="F23" s="72" t="s">
        <v>64</v>
      </c>
      <c r="G23" s="72" t="s">
        <v>234</v>
      </c>
      <c r="H23" s="151">
        <v>25662</v>
      </c>
      <c r="I23" s="151">
        <v>5640</v>
      </c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51">
        <f>+I23</f>
        <v>5640</v>
      </c>
      <c r="U23" s="147"/>
      <c r="V23" s="147"/>
      <c r="W23" s="147"/>
      <c r="X23" s="147"/>
      <c r="Y23" s="147"/>
      <c r="Z23" s="147"/>
      <c r="AA23" s="147"/>
      <c r="AB23" s="151">
        <f>+AC23</f>
        <v>3200</v>
      </c>
      <c r="AC23" s="151">
        <v>3200</v>
      </c>
      <c r="AD23" s="74"/>
      <c r="AE23" s="74"/>
      <c r="AF23" s="74"/>
      <c r="AG23" s="152" t="s">
        <v>300</v>
      </c>
    </row>
    <row r="24" spans="1:33" ht="37.5" hidden="1">
      <c r="A24" s="66" t="s">
        <v>16</v>
      </c>
      <c r="B24" s="149" t="s">
        <v>52</v>
      </c>
      <c r="C24" s="72"/>
      <c r="D24" s="72"/>
      <c r="E24" s="72"/>
      <c r="F24" s="72"/>
      <c r="G24" s="72"/>
      <c r="H24" s="147"/>
      <c r="I24" s="147"/>
      <c r="J24" s="147">
        <f aca="true" t="shared" si="11" ref="J24:AC24">SUM(J25:J26)</f>
        <v>0</v>
      </c>
      <c r="K24" s="147">
        <f t="shared" si="11"/>
        <v>0</v>
      </c>
      <c r="L24" s="147">
        <f t="shared" si="11"/>
        <v>0</v>
      </c>
      <c r="M24" s="147">
        <f t="shared" si="11"/>
        <v>0</v>
      </c>
      <c r="N24" s="147"/>
      <c r="O24" s="147">
        <f t="shared" si="11"/>
        <v>0</v>
      </c>
      <c r="P24" s="147">
        <f t="shared" si="11"/>
        <v>0</v>
      </c>
      <c r="Q24" s="147"/>
      <c r="R24" s="147">
        <f t="shared" si="11"/>
        <v>0</v>
      </c>
      <c r="S24" s="147">
        <f t="shared" si="11"/>
        <v>0</v>
      </c>
      <c r="T24" s="147">
        <f t="shared" si="11"/>
        <v>10860</v>
      </c>
      <c r="U24" s="147">
        <f t="shared" si="11"/>
        <v>0</v>
      </c>
      <c r="V24" s="147">
        <f t="shared" si="11"/>
        <v>0</v>
      </c>
      <c r="W24" s="147">
        <f t="shared" si="11"/>
        <v>0</v>
      </c>
      <c r="X24" s="147">
        <f t="shared" si="11"/>
        <v>0</v>
      </c>
      <c r="Y24" s="147">
        <f t="shared" si="11"/>
        <v>0</v>
      </c>
      <c r="Z24" s="147">
        <f t="shared" si="11"/>
        <v>0</v>
      </c>
      <c r="AA24" s="147">
        <f t="shared" si="11"/>
        <v>0</v>
      </c>
      <c r="AB24" s="147">
        <f t="shared" si="11"/>
        <v>6300</v>
      </c>
      <c r="AC24" s="147">
        <f t="shared" si="11"/>
        <v>6300</v>
      </c>
      <c r="AD24" s="74"/>
      <c r="AE24" s="74"/>
      <c r="AF24" s="74"/>
      <c r="AG24" s="74"/>
    </row>
    <row r="25" spans="1:33" s="155" customFormat="1" ht="74.25" customHeight="1" hidden="1">
      <c r="A25" s="150" t="s">
        <v>10</v>
      </c>
      <c r="B25" s="18" t="s">
        <v>301</v>
      </c>
      <c r="C25" s="153" t="s">
        <v>57</v>
      </c>
      <c r="D25" s="153" t="s">
        <v>302</v>
      </c>
      <c r="E25" s="153"/>
      <c r="F25" s="153" t="s">
        <v>68</v>
      </c>
      <c r="G25" s="153"/>
      <c r="H25" s="151">
        <f>+I25</f>
        <v>6860</v>
      </c>
      <c r="I25" s="151">
        <v>6860</v>
      </c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1">
        <f>+I25</f>
        <v>6860</v>
      </c>
      <c r="U25" s="154"/>
      <c r="V25" s="154"/>
      <c r="W25" s="154"/>
      <c r="X25" s="154"/>
      <c r="Y25" s="154"/>
      <c r="Z25" s="154"/>
      <c r="AA25" s="154"/>
      <c r="AB25" s="151">
        <f>+AC25</f>
        <v>4000</v>
      </c>
      <c r="AC25" s="151">
        <v>4000</v>
      </c>
      <c r="AD25" s="154"/>
      <c r="AE25" s="154"/>
      <c r="AF25" s="154"/>
      <c r="AG25" s="74"/>
    </row>
    <row r="26" spans="1:33" s="60" customFormat="1" ht="60.75" customHeight="1" hidden="1">
      <c r="A26" s="156">
        <v>2</v>
      </c>
      <c r="B26" s="18" t="s">
        <v>303</v>
      </c>
      <c r="C26" s="59" t="s">
        <v>57</v>
      </c>
      <c r="D26" s="153" t="s">
        <v>67</v>
      </c>
      <c r="E26" s="59"/>
      <c r="F26" s="153" t="s">
        <v>68</v>
      </c>
      <c r="G26" s="59"/>
      <c r="H26" s="151">
        <f>+I26</f>
        <v>4000</v>
      </c>
      <c r="I26" s="151">
        <v>4000</v>
      </c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151">
        <f>+I26</f>
        <v>4000</v>
      </c>
      <c r="U26" s="59"/>
      <c r="V26" s="59"/>
      <c r="W26" s="59"/>
      <c r="X26" s="59"/>
      <c r="Y26" s="59"/>
      <c r="Z26" s="59"/>
      <c r="AA26" s="59"/>
      <c r="AB26" s="151">
        <f>+AC26</f>
        <v>2300</v>
      </c>
      <c r="AC26" s="151">
        <v>2300</v>
      </c>
      <c r="AD26" s="59"/>
      <c r="AE26" s="59"/>
      <c r="AF26" s="59"/>
      <c r="AG26" s="74"/>
    </row>
    <row r="27" spans="1:33" ht="37.5" hidden="1">
      <c r="A27" s="66" t="s">
        <v>17</v>
      </c>
      <c r="B27" s="149" t="s">
        <v>304</v>
      </c>
      <c r="C27" s="72"/>
      <c r="D27" s="72"/>
      <c r="E27" s="72"/>
      <c r="F27" s="72"/>
      <c r="G27" s="72"/>
      <c r="H27" s="147"/>
      <c r="I27" s="147"/>
      <c r="J27" s="147">
        <f aca="true" t="shared" si="12" ref="J27:AA27">SUM(J28:J30)</f>
        <v>0</v>
      </c>
      <c r="K27" s="147">
        <f t="shared" si="12"/>
        <v>0</v>
      </c>
      <c r="L27" s="147">
        <f t="shared" si="12"/>
        <v>0</v>
      </c>
      <c r="M27" s="147">
        <f t="shared" si="12"/>
        <v>0</v>
      </c>
      <c r="N27" s="147"/>
      <c r="O27" s="147">
        <f t="shared" si="12"/>
        <v>0</v>
      </c>
      <c r="P27" s="147">
        <f t="shared" si="12"/>
        <v>0</v>
      </c>
      <c r="Q27" s="147"/>
      <c r="R27" s="147">
        <f t="shared" si="12"/>
        <v>0</v>
      </c>
      <c r="S27" s="147">
        <f t="shared" si="12"/>
        <v>0</v>
      </c>
      <c r="T27" s="147">
        <f>SUM(T28:W31)</f>
        <v>18397</v>
      </c>
      <c r="U27" s="147">
        <f t="shared" si="12"/>
        <v>0</v>
      </c>
      <c r="V27" s="147">
        <f t="shared" si="12"/>
        <v>0</v>
      </c>
      <c r="W27" s="147">
        <f t="shared" si="12"/>
        <v>0</v>
      </c>
      <c r="X27" s="147">
        <f t="shared" si="12"/>
        <v>0</v>
      </c>
      <c r="Y27" s="147">
        <f t="shared" si="12"/>
        <v>0</v>
      </c>
      <c r="Z27" s="147">
        <f t="shared" si="12"/>
        <v>0</v>
      </c>
      <c r="AA27" s="147">
        <f t="shared" si="12"/>
        <v>0</v>
      </c>
      <c r="AB27" s="147">
        <f>SUM(AB28:AB31)</f>
        <v>1380</v>
      </c>
      <c r="AC27" s="147">
        <f>SUM(AC28:AE31)</f>
        <v>1380</v>
      </c>
      <c r="AD27" s="147">
        <f>SUM(AD28:AF31)</f>
        <v>1380</v>
      </c>
      <c r="AE27" s="147">
        <f>SUM(AE28:AG31)</f>
        <v>1380</v>
      </c>
      <c r="AF27" s="147">
        <f>SUM(AF28:AH31)</f>
        <v>1380</v>
      </c>
      <c r="AG27" s="74"/>
    </row>
    <row r="28" spans="1:33" s="60" customFormat="1" ht="71.25" customHeight="1" hidden="1">
      <c r="A28" s="156">
        <v>1</v>
      </c>
      <c r="B28" s="18" t="s">
        <v>305</v>
      </c>
      <c r="C28" s="59" t="s">
        <v>57</v>
      </c>
      <c r="D28" s="59" t="s">
        <v>66</v>
      </c>
      <c r="E28" s="59"/>
      <c r="F28" s="153" t="s">
        <v>68</v>
      </c>
      <c r="G28" s="59"/>
      <c r="H28" s="157">
        <f>+I28</f>
        <v>7000</v>
      </c>
      <c r="I28" s="151">
        <v>7000</v>
      </c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151">
        <f>+I28</f>
        <v>7000</v>
      </c>
      <c r="U28" s="59"/>
      <c r="V28" s="59"/>
      <c r="W28" s="59"/>
      <c r="X28" s="59"/>
      <c r="Y28" s="59"/>
      <c r="Z28" s="59"/>
      <c r="AA28" s="59"/>
      <c r="AB28" s="158">
        <f>+AC28</f>
        <v>500</v>
      </c>
      <c r="AC28" s="151">
        <v>500</v>
      </c>
      <c r="AD28" s="59"/>
      <c r="AE28" s="59"/>
      <c r="AF28" s="151">
        <f>+AB28</f>
        <v>500</v>
      </c>
      <c r="AG28" s="152" t="s">
        <v>300</v>
      </c>
    </row>
    <row r="29" spans="1:33" s="60" customFormat="1" ht="56.25" hidden="1">
      <c r="A29" s="159">
        <v>2</v>
      </c>
      <c r="B29" s="18" t="s">
        <v>306</v>
      </c>
      <c r="C29" s="59" t="s">
        <v>57</v>
      </c>
      <c r="D29" s="59" t="s">
        <v>65</v>
      </c>
      <c r="E29" s="59"/>
      <c r="F29" s="153" t="s">
        <v>68</v>
      </c>
      <c r="G29" s="59"/>
      <c r="H29" s="157">
        <f>+I29</f>
        <v>1000</v>
      </c>
      <c r="I29" s="151">
        <v>1000</v>
      </c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151">
        <f>+I29</f>
        <v>1000</v>
      </c>
      <c r="U29" s="59"/>
      <c r="V29" s="59"/>
      <c r="W29" s="59"/>
      <c r="X29" s="59"/>
      <c r="Y29" s="59"/>
      <c r="Z29" s="59"/>
      <c r="AA29" s="59"/>
      <c r="AB29" s="158">
        <f>+AC29</f>
        <v>180</v>
      </c>
      <c r="AC29" s="151">
        <v>180</v>
      </c>
      <c r="AD29" s="59"/>
      <c r="AE29" s="59"/>
      <c r="AF29" s="151">
        <f>+AB29</f>
        <v>180</v>
      </c>
      <c r="AG29" s="74"/>
    </row>
    <row r="30" spans="1:33" ht="76.5" customHeight="1" hidden="1">
      <c r="A30" s="156">
        <v>3</v>
      </c>
      <c r="B30" s="18" t="s">
        <v>307</v>
      </c>
      <c r="C30" s="72" t="s">
        <v>57</v>
      </c>
      <c r="D30" s="72" t="s">
        <v>149</v>
      </c>
      <c r="E30" s="72"/>
      <c r="F30" s="153" t="s">
        <v>68</v>
      </c>
      <c r="G30" s="72"/>
      <c r="H30" s="157">
        <v>60000</v>
      </c>
      <c r="I30" s="157">
        <v>1897</v>
      </c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151">
        <f>+I30</f>
        <v>1897</v>
      </c>
      <c r="U30" s="74"/>
      <c r="V30" s="74"/>
      <c r="W30" s="74"/>
      <c r="X30" s="74"/>
      <c r="Y30" s="74"/>
      <c r="Z30" s="74"/>
      <c r="AA30" s="74"/>
      <c r="AB30" s="158">
        <f>+AC30</f>
        <v>200</v>
      </c>
      <c r="AC30" s="151">
        <v>200</v>
      </c>
      <c r="AD30" s="74"/>
      <c r="AE30" s="74"/>
      <c r="AF30" s="151">
        <f>+AB30</f>
        <v>200</v>
      </c>
      <c r="AG30" s="152" t="s">
        <v>308</v>
      </c>
    </row>
    <row r="31" spans="1:33" ht="75" hidden="1">
      <c r="A31" s="159">
        <v>4</v>
      </c>
      <c r="B31" s="18" t="s">
        <v>309</v>
      </c>
      <c r="C31" s="72" t="s">
        <v>57</v>
      </c>
      <c r="D31" s="72" t="s">
        <v>302</v>
      </c>
      <c r="E31" s="72"/>
      <c r="F31" s="153" t="s">
        <v>68</v>
      </c>
      <c r="G31" s="72"/>
      <c r="H31" s="157">
        <f>+I31</f>
        <v>8500</v>
      </c>
      <c r="I31" s="151">
        <v>8500</v>
      </c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151">
        <f>+I31</f>
        <v>8500</v>
      </c>
      <c r="U31" s="74"/>
      <c r="V31" s="74"/>
      <c r="W31" s="74"/>
      <c r="X31" s="74"/>
      <c r="Y31" s="74"/>
      <c r="Z31" s="74"/>
      <c r="AA31" s="74"/>
      <c r="AB31" s="158">
        <f>+AC31</f>
        <v>500</v>
      </c>
      <c r="AC31" s="151">
        <v>500</v>
      </c>
      <c r="AD31" s="74"/>
      <c r="AE31" s="74"/>
      <c r="AF31" s="151">
        <f>+AB31</f>
        <v>500</v>
      </c>
      <c r="AG31" s="74"/>
    </row>
    <row r="32" spans="1:33" ht="27.75" customHeight="1">
      <c r="A32" s="83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</row>
    <row r="33" spans="1:33" ht="27.75" customHeight="1">
      <c r="A33" s="83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</row>
    <row r="34" spans="1:33" ht="27.75" customHeight="1">
      <c r="A34" s="83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</row>
    <row r="35" spans="1:33" ht="27.75" customHeight="1">
      <c r="A35" s="83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</row>
    <row r="36" spans="1:33" ht="27.75" customHeight="1">
      <c r="A36" s="83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</row>
    <row r="37" spans="1:33" ht="27.75" customHeight="1">
      <c r="A37" s="83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</row>
    <row r="38" spans="1:33" ht="27.75" customHeight="1">
      <c r="A38" s="83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</row>
    <row r="39" spans="1:33" ht="27.75" customHeight="1">
      <c r="A39" s="83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</row>
    <row r="40" spans="1:33" ht="27.75" customHeight="1">
      <c r="A40" s="83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</row>
    <row r="41" spans="1:33" ht="27.75" customHeight="1">
      <c r="A41" s="83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</row>
    <row r="42" spans="1:33" ht="27.75" customHeight="1">
      <c r="A42" s="83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</row>
    <row r="43" spans="1:33" ht="27.75" customHeight="1">
      <c r="A43" s="83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</row>
    <row r="44" spans="1:33" ht="27.75" customHeight="1">
      <c r="A44" s="83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</row>
    <row r="45" spans="1:33" ht="27.75" customHeight="1">
      <c r="A45" s="83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</row>
    <row r="46" spans="1:33" ht="27.75" customHeight="1">
      <c r="A46" s="83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</row>
    <row r="47" spans="1:33" ht="27.75" customHeight="1">
      <c r="A47" s="83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</row>
    <row r="48" spans="1:33" ht="27.75" customHeight="1">
      <c r="A48" s="83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</row>
    <row r="49" spans="1:33" ht="27.75" customHeight="1">
      <c r="A49" s="83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</row>
    <row r="50" spans="1:33" ht="27.75" customHeight="1">
      <c r="A50" s="83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</row>
    <row r="51" spans="1:33" ht="27.75" customHeight="1">
      <c r="A51" s="83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</row>
    <row r="52" spans="1:33" ht="27.75" customHeight="1">
      <c r="A52" s="83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</row>
    <row r="53" spans="1:33" ht="27.75" customHeight="1">
      <c r="A53" s="83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</row>
    <row r="54" spans="1:33" ht="27.75" customHeight="1">
      <c r="A54" s="83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</row>
    <row r="55" spans="1:33" ht="27.75" customHeight="1">
      <c r="A55" s="83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</row>
    <row r="56" spans="1:33" ht="27.75" customHeight="1">
      <c r="A56" s="83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</row>
    <row r="57" spans="1:33" ht="27.75" customHeight="1">
      <c r="A57" s="83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</row>
    <row r="58" spans="1:33" ht="27.75" customHeight="1">
      <c r="A58" s="83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</row>
    <row r="59" spans="1:33" ht="27.75" customHeight="1">
      <c r="A59" s="83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</row>
    <row r="60" spans="1:33" ht="27.75" customHeight="1">
      <c r="A60" s="83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</row>
    <row r="61" spans="1:33" ht="27.75" customHeight="1">
      <c r="A61" s="83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</row>
    <row r="62" spans="1:33" ht="27.75" customHeight="1">
      <c r="A62" s="83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</row>
    <row r="63" spans="1:33" ht="27.75" customHeight="1">
      <c r="A63" s="83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</row>
    <row r="64" spans="1:33" ht="27.75" customHeight="1">
      <c r="A64" s="83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</row>
    <row r="65" spans="1:33" ht="27.75" customHeight="1">
      <c r="A65" s="83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</row>
    <row r="66" spans="1:33" ht="27.75" customHeight="1">
      <c r="A66" s="83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</row>
    <row r="67" spans="1:33" ht="27.75" customHeight="1">
      <c r="A67" s="83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</row>
    <row r="68" spans="1:33" ht="27.75" customHeight="1">
      <c r="A68" s="83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</row>
    <row r="69" spans="1:33" ht="27.75" customHeight="1">
      <c r="A69" s="83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</row>
    <row r="70" spans="1:33" ht="27.75" customHeight="1">
      <c r="A70" s="83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</row>
    <row r="71" spans="1:33" ht="27.75" customHeight="1">
      <c r="A71" s="83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</row>
    <row r="72" spans="1:33" ht="27.75" customHeight="1">
      <c r="A72" s="83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</row>
    <row r="73" spans="1:33" ht="27.75" customHeight="1">
      <c r="A73" s="83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</row>
    <row r="74" spans="1:33" ht="27.75" customHeight="1">
      <c r="A74" s="83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</row>
    <row r="75" spans="1:33" ht="27.75" customHeight="1">
      <c r="A75" s="83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</row>
    <row r="76" spans="1:33" ht="27.75" customHeight="1">
      <c r="A76" s="83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</row>
    <row r="77" spans="1:33" ht="27.75" customHeight="1">
      <c r="A77" s="83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</row>
    <row r="78" spans="1:33" ht="27.75" customHeight="1">
      <c r="A78" s="83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</row>
    <row r="79" spans="1:33" ht="27.75" customHeight="1">
      <c r="A79" s="83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</row>
    <row r="80" spans="1:33" ht="27.75" customHeight="1">
      <c r="A80" s="83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</row>
    <row r="81" spans="1:33" ht="27.75" customHeight="1">
      <c r="A81" s="83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</row>
    <row r="82" spans="1:33" ht="27.75" customHeight="1">
      <c r="A82" s="83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</row>
    <row r="83" spans="1:33" ht="27.75" customHeight="1">
      <c r="A83" s="83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</row>
    <row r="84" spans="1:33" ht="27.75" customHeight="1">
      <c r="A84" s="83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</row>
    <row r="85" spans="1:33" ht="27.75" customHeight="1">
      <c r="A85" s="83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</row>
    <row r="86" spans="1:33" ht="27.75" customHeight="1">
      <c r="A86" s="83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</row>
    <row r="87" spans="1:33" ht="27.75" customHeight="1">
      <c r="A87" s="83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</row>
    <row r="88" spans="1:33" ht="27.75" customHeight="1">
      <c r="A88" s="83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</row>
    <row r="89" spans="1:33" ht="27.75" customHeight="1">
      <c r="A89" s="83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</row>
    <row r="90" spans="1:33" ht="27.75" customHeight="1">
      <c r="A90" s="83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</row>
    <row r="91" spans="1:33" ht="27.75" customHeight="1">
      <c r="A91" s="83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</row>
    <row r="92" spans="1:33" ht="27.75" customHeight="1">
      <c r="A92" s="83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</row>
    <row r="93" spans="1:33" ht="27.75" customHeight="1">
      <c r="A93" s="83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</row>
    <row r="94" spans="1:33" ht="27.75" customHeight="1">
      <c r="A94" s="83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</row>
    <row r="95" spans="1:33" ht="27.75" customHeight="1">
      <c r="A95" s="83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</row>
    <row r="96" spans="1:33" ht="27.75" customHeight="1">
      <c r="A96" s="83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</row>
    <row r="97" spans="1:33" ht="27.75" customHeight="1">
      <c r="A97" s="83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</row>
    <row r="98" spans="1:33" ht="27.75" customHeight="1">
      <c r="A98" s="83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</row>
    <row r="99" spans="1:33" ht="27.75" customHeight="1">
      <c r="A99" s="83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</row>
    <row r="100" spans="1:33" ht="27.75" customHeight="1">
      <c r="A100" s="83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</row>
    <row r="101" spans="1:33" ht="27.75" customHeight="1">
      <c r="A101" s="83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</row>
    <row r="102" spans="1:33" ht="27.75" customHeight="1">
      <c r="A102" s="83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</row>
    <row r="103" spans="1:33" ht="27.75" customHeight="1">
      <c r="A103" s="83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</row>
    <row r="104" spans="1:33" ht="27.75" customHeight="1">
      <c r="A104" s="83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</row>
    <row r="105" spans="1:33" ht="27.75" customHeight="1">
      <c r="A105" s="83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</row>
    <row r="106" spans="1:33" ht="27.75" customHeight="1">
      <c r="A106" s="83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</row>
    <row r="107" spans="1:33" ht="27.75" customHeight="1">
      <c r="A107" s="83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</row>
    <row r="108" spans="1:33" ht="27.75" customHeight="1">
      <c r="A108" s="83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</row>
    <row r="109" spans="1:33" ht="27.75" customHeight="1">
      <c r="A109" s="83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</row>
    <row r="110" spans="1:33" ht="27.75" customHeight="1">
      <c r="A110" s="83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</row>
    <row r="111" spans="1:33" ht="27.75" customHeight="1">
      <c r="A111" s="83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</row>
    <row r="112" spans="1:33" ht="27.75" customHeight="1">
      <c r="A112" s="83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</row>
    <row r="113" spans="1:33" ht="27.75" customHeight="1">
      <c r="A113" s="83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</row>
    <row r="114" spans="1:33" ht="27.75" customHeight="1">
      <c r="A114" s="83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</row>
    <row r="115" spans="1:33" ht="27.75" customHeight="1">
      <c r="A115" s="83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</row>
    <row r="116" spans="1:33" ht="27.75" customHeight="1">
      <c r="A116" s="83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</row>
    <row r="117" spans="1:33" ht="27.75" customHeight="1">
      <c r="A117" s="83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</row>
    <row r="118" spans="1:33" ht="27.75" customHeight="1">
      <c r="A118" s="83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</row>
    <row r="119" spans="1:33" ht="27.75" customHeight="1">
      <c r="A119" s="83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</row>
    <row r="120" spans="1:33" ht="27.75" customHeight="1">
      <c r="A120" s="83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</row>
    <row r="121" spans="1:33" ht="27.75" customHeight="1">
      <c r="A121" s="83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</row>
    <row r="122" spans="1:33" ht="27.75" customHeight="1">
      <c r="A122" s="83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</row>
    <row r="123" spans="1:33" ht="27.75" customHeight="1">
      <c r="A123" s="83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</row>
    <row r="124" spans="1:33" ht="27.75" customHeight="1">
      <c r="A124" s="83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</row>
    <row r="125" spans="1:33" ht="27.75" customHeight="1">
      <c r="A125" s="83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</row>
    <row r="126" spans="1:33" ht="27.75" customHeight="1">
      <c r="A126" s="83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</row>
    <row r="127" spans="1:33" ht="27.75" customHeight="1">
      <c r="A127" s="83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</row>
    <row r="128" spans="1:33" ht="27.75" customHeight="1">
      <c r="A128" s="83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</row>
    <row r="129" spans="1:33" ht="27.75" customHeight="1">
      <c r="A129" s="83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</row>
    <row r="130" spans="1:33" ht="27.75" customHeight="1">
      <c r="A130" s="83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</row>
    <row r="131" spans="1:33" ht="27.75" customHeight="1">
      <c r="A131" s="83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</row>
    <row r="132" spans="1:33" ht="27.75" customHeight="1">
      <c r="A132" s="83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</row>
    <row r="133" spans="1:33" ht="27.75" customHeight="1">
      <c r="A133" s="83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</row>
    <row r="134" spans="1:33" ht="27.75" customHeight="1">
      <c r="A134" s="83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</row>
    <row r="135" spans="1:33" ht="27.75" customHeight="1">
      <c r="A135" s="83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</row>
    <row r="136" spans="1:33" ht="27.75" customHeight="1">
      <c r="A136" s="83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</row>
    <row r="137" spans="1:33" ht="27.75" customHeight="1">
      <c r="A137" s="83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</row>
    <row r="138" spans="1:33" ht="27.75" customHeight="1">
      <c r="A138" s="83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</row>
    <row r="139" spans="1:33" ht="27.75" customHeight="1">
      <c r="A139" s="83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</row>
    <row r="140" spans="1:33" ht="27.75" customHeight="1">
      <c r="A140" s="83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</row>
    <row r="141" spans="1:33" ht="27.75" customHeight="1">
      <c r="A141" s="83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</row>
    <row r="142" spans="1:33" ht="27.75" customHeight="1">
      <c r="A142" s="83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</row>
    <row r="143" spans="1:33" ht="27.75" customHeight="1">
      <c r="A143" s="83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</row>
    <row r="144" spans="1:33" ht="27.75" customHeight="1">
      <c r="A144" s="83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</row>
    <row r="145" spans="1:33" ht="27.75" customHeight="1">
      <c r="A145" s="83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</row>
    <row r="146" spans="1:33" ht="27.75" customHeight="1">
      <c r="A146" s="83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</row>
    <row r="147" spans="1:33" ht="27.75" customHeight="1">
      <c r="A147" s="83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</row>
    <row r="148" spans="1:33" ht="27.75" customHeight="1">
      <c r="A148" s="83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</row>
    <row r="149" spans="1:33" ht="27.75" customHeight="1">
      <c r="A149" s="83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</row>
    <row r="150" spans="1:33" ht="27.75" customHeight="1">
      <c r="A150" s="83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</row>
    <row r="151" spans="1:33" ht="27.75" customHeight="1">
      <c r="A151" s="83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</row>
    <row r="152" spans="1:33" ht="27.75" customHeight="1">
      <c r="A152" s="83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</row>
    <row r="153" spans="1:33" ht="27.75" customHeight="1">
      <c r="A153" s="83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</row>
    <row r="154" spans="1:33" ht="27.75" customHeight="1">
      <c r="A154" s="83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</row>
    <row r="155" spans="1:33" ht="27.75" customHeight="1">
      <c r="A155" s="83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</row>
    <row r="156" spans="1:33" ht="27.75" customHeight="1">
      <c r="A156" s="83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</row>
    <row r="157" spans="1:33" ht="27.75" customHeight="1">
      <c r="A157" s="83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</row>
    <row r="158" spans="1:33" ht="27.75" customHeight="1">
      <c r="A158" s="83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</row>
    <row r="159" spans="1:33" ht="27.75" customHeight="1">
      <c r="A159" s="83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</row>
    <row r="160" spans="1:33" ht="27.75" customHeight="1">
      <c r="A160" s="83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</row>
    <row r="161" spans="1:33" ht="27.75" customHeight="1">
      <c r="A161" s="83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</row>
    <row r="162" spans="1:33" ht="27.75" customHeight="1">
      <c r="A162" s="83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</row>
    <row r="163" spans="1:33" ht="27.75" customHeight="1">
      <c r="A163" s="83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</row>
    <row r="164" spans="1:33" ht="27.75" customHeight="1">
      <c r="A164" s="83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</row>
    <row r="165" spans="1:33" ht="27.75" customHeight="1">
      <c r="A165" s="83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</row>
    <row r="166" spans="1:33" ht="27.75" customHeight="1">
      <c r="A166" s="83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</row>
    <row r="167" spans="1:33" ht="27.75" customHeight="1">
      <c r="A167" s="83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</row>
    <row r="168" spans="1:33" ht="27.75" customHeight="1">
      <c r="A168" s="83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</row>
    <row r="169" spans="1:33" ht="27.75" customHeight="1">
      <c r="A169" s="83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</row>
    <row r="170" spans="1:33" ht="27.75" customHeight="1">
      <c r="A170" s="83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</row>
    <row r="171" spans="1:33" ht="27.75" customHeight="1">
      <c r="A171" s="83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</row>
    <row r="172" spans="1:33" ht="27.75" customHeight="1">
      <c r="A172" s="83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</row>
    <row r="173" spans="1:33" ht="27.75" customHeight="1">
      <c r="A173" s="83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</row>
    <row r="174" spans="1:33" ht="27.75" customHeight="1">
      <c r="A174" s="83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</row>
    <row r="175" spans="1:33" ht="27.75" customHeight="1">
      <c r="A175" s="83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</row>
    <row r="176" spans="1:33" ht="27.75" customHeight="1">
      <c r="A176" s="83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</row>
    <row r="177" spans="1:33" ht="27.75" customHeight="1">
      <c r="A177" s="83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</row>
    <row r="178" spans="1:33" ht="27.75" customHeight="1">
      <c r="A178" s="83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</row>
    <row r="179" spans="1:33" ht="27.75" customHeight="1">
      <c r="A179" s="83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</row>
    <row r="180" spans="1:33" ht="27.75" customHeight="1">
      <c r="A180" s="83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</row>
    <row r="181" spans="1:33" ht="27.75" customHeight="1">
      <c r="A181" s="83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</row>
    <row r="182" spans="1:33" ht="27.75" customHeight="1">
      <c r="A182" s="83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</row>
    <row r="183" spans="1:33" ht="27.75" customHeight="1">
      <c r="A183" s="83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</row>
    <row r="184" spans="1:33" ht="27.75" customHeight="1">
      <c r="A184" s="83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</row>
    <row r="185" spans="1:33" ht="27.75" customHeight="1">
      <c r="A185" s="83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</row>
    <row r="186" spans="1:33" ht="27.75" customHeight="1">
      <c r="A186" s="83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</row>
    <row r="187" spans="1:33" ht="27.75" customHeight="1">
      <c r="A187" s="83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</row>
    <row r="188" spans="1:33" ht="27.75" customHeight="1">
      <c r="A188" s="83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</row>
    <row r="189" spans="1:33" ht="27.75" customHeight="1">
      <c r="A189" s="83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</row>
    <row r="190" spans="1:33" ht="27.75" customHeight="1">
      <c r="A190" s="83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</row>
    <row r="191" spans="1:33" ht="27.75" customHeight="1">
      <c r="A191" s="83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</row>
    <row r="192" spans="1:33" ht="27.75" customHeight="1">
      <c r="A192" s="83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</row>
    <row r="193" spans="1:33" ht="27.75" customHeight="1">
      <c r="A193" s="83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</row>
    <row r="194" spans="1:33" ht="27.75" customHeight="1">
      <c r="A194" s="83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</row>
    <row r="195" spans="1:33" ht="27.75" customHeight="1">
      <c r="A195" s="83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</row>
    <row r="196" spans="1:33" ht="27.75" customHeight="1">
      <c r="A196" s="83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</row>
    <row r="197" spans="1:33" ht="27.75" customHeight="1">
      <c r="A197" s="83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</row>
    <row r="198" spans="1:33" ht="27.75" customHeight="1">
      <c r="A198" s="83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</row>
    <row r="199" spans="1:33" ht="27.75" customHeight="1">
      <c r="A199" s="83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</row>
    <row r="200" spans="1:33" ht="27.75" customHeight="1">
      <c r="A200" s="83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</row>
    <row r="201" spans="1:33" ht="27.75" customHeight="1">
      <c r="A201" s="83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</row>
    <row r="202" spans="1:33" ht="27.75" customHeight="1">
      <c r="A202" s="83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</row>
    <row r="203" spans="1:33" ht="27.75" customHeight="1">
      <c r="A203" s="83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</row>
    <row r="204" spans="1:33" ht="27.75" customHeight="1">
      <c r="A204" s="83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</row>
    <row r="205" spans="1:33" ht="27.75" customHeight="1">
      <c r="A205" s="83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</row>
    <row r="206" spans="1:33" ht="27.75" customHeight="1">
      <c r="A206" s="83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</row>
    <row r="207" spans="1:33" ht="27.75" customHeight="1">
      <c r="A207" s="83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</row>
    <row r="208" spans="1:33" ht="27.75" customHeight="1">
      <c r="A208" s="83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56"/>
    </row>
    <row r="209" spans="1:33" ht="27.75" customHeight="1">
      <c r="A209" s="83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</row>
    <row r="210" spans="1:33" ht="27.75" customHeight="1">
      <c r="A210" s="83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6"/>
    </row>
    <row r="211" spans="1:33" ht="27.75" customHeight="1">
      <c r="A211" s="83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</row>
    <row r="212" spans="1:33" ht="27.75" customHeight="1">
      <c r="A212" s="83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</row>
    <row r="213" spans="1:33" ht="27.75" customHeight="1">
      <c r="A213" s="83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</row>
    <row r="214" spans="1:33" ht="27.75" customHeight="1">
      <c r="A214" s="83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</row>
    <row r="215" spans="1:33" ht="27.75" customHeight="1">
      <c r="A215" s="83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56"/>
    </row>
    <row r="216" spans="1:33" ht="27.75" customHeight="1">
      <c r="A216" s="83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</row>
    <row r="217" spans="1:33" ht="27.75" customHeight="1">
      <c r="A217" s="83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56"/>
    </row>
    <row r="218" spans="1:33" ht="27.75" customHeight="1">
      <c r="A218" s="83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</row>
    <row r="219" spans="1:33" ht="27.75" customHeight="1">
      <c r="A219" s="83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56"/>
    </row>
    <row r="220" spans="1:33" ht="27.75" customHeight="1">
      <c r="A220" s="83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56"/>
    </row>
    <row r="221" spans="1:33" ht="27.75" customHeight="1">
      <c r="A221" s="83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  <c r="AG221" s="56"/>
    </row>
    <row r="222" spans="1:33" ht="27.75" customHeight="1">
      <c r="A222" s="83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  <c r="AG222" s="56"/>
    </row>
    <row r="223" spans="1:33" ht="27.75" customHeight="1">
      <c r="A223" s="83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6"/>
      <c r="AF223" s="56"/>
      <c r="AG223" s="56"/>
    </row>
    <row r="224" spans="1:33" ht="27.75" customHeight="1">
      <c r="A224" s="83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6"/>
      <c r="AF224" s="56"/>
      <c r="AG224" s="56"/>
    </row>
    <row r="225" spans="1:33" ht="27.75" customHeight="1">
      <c r="A225" s="83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6"/>
      <c r="AF225" s="56"/>
      <c r="AG225" s="56"/>
    </row>
    <row r="226" spans="1:33" ht="27.75" customHeight="1">
      <c r="A226" s="83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  <c r="AF226" s="56"/>
      <c r="AG226" s="56"/>
    </row>
    <row r="227" spans="1:33" ht="27.75" customHeight="1">
      <c r="A227" s="83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  <c r="AD227" s="56"/>
      <c r="AE227" s="56"/>
      <c r="AF227" s="56"/>
      <c r="AG227" s="56"/>
    </row>
    <row r="228" spans="1:33" ht="27.75" customHeight="1">
      <c r="A228" s="83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</row>
    <row r="229" spans="1:33" ht="27.75" customHeight="1">
      <c r="A229" s="83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6"/>
      <c r="AF229" s="56"/>
      <c r="AG229" s="56"/>
    </row>
    <row r="230" spans="1:33" ht="27.75" customHeight="1">
      <c r="A230" s="83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</row>
    <row r="231" spans="1:33" ht="27.75" customHeight="1">
      <c r="A231" s="83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  <c r="AG231" s="56"/>
    </row>
    <row r="232" spans="1:33" ht="27.75" customHeight="1">
      <c r="A232" s="83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6"/>
      <c r="AF232" s="56"/>
      <c r="AG232" s="56"/>
    </row>
    <row r="233" spans="1:33" ht="27.75" customHeight="1">
      <c r="A233" s="83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56"/>
      <c r="AB233" s="56"/>
      <c r="AC233" s="56"/>
      <c r="AD233" s="56"/>
      <c r="AE233" s="56"/>
      <c r="AF233" s="56"/>
      <c r="AG233" s="56"/>
    </row>
    <row r="234" spans="1:33" ht="27.75" customHeight="1">
      <c r="A234" s="83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  <c r="AA234" s="56"/>
      <c r="AB234" s="56"/>
      <c r="AC234" s="56"/>
      <c r="AD234" s="56"/>
      <c r="AE234" s="56"/>
      <c r="AF234" s="56"/>
      <c r="AG234" s="56"/>
    </row>
    <row r="235" spans="1:33" ht="27.75" customHeight="1">
      <c r="A235" s="83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  <c r="AD235" s="56"/>
      <c r="AE235" s="56"/>
      <c r="AF235" s="56"/>
      <c r="AG235" s="56"/>
    </row>
    <row r="236" spans="1:33" ht="27.75" customHeight="1">
      <c r="A236" s="83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/>
      <c r="AE236" s="56"/>
      <c r="AF236" s="56"/>
      <c r="AG236" s="56"/>
    </row>
    <row r="237" spans="1:33" ht="27.75" customHeight="1">
      <c r="A237" s="83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  <c r="AD237" s="56"/>
      <c r="AE237" s="56"/>
      <c r="AF237" s="56"/>
      <c r="AG237" s="56"/>
    </row>
    <row r="238" spans="1:33" ht="27.75" customHeight="1">
      <c r="A238" s="83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</row>
    <row r="239" spans="1:33" ht="27.75" customHeight="1">
      <c r="A239" s="83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6"/>
      <c r="AF239" s="56"/>
      <c r="AG239" s="56"/>
    </row>
    <row r="240" spans="1:33" ht="27.75" customHeight="1">
      <c r="A240" s="83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6"/>
      <c r="AF240" s="56"/>
      <c r="AG240" s="56"/>
    </row>
    <row r="241" spans="1:33" ht="27.75" customHeight="1">
      <c r="A241" s="83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6"/>
      <c r="AF241" s="56"/>
      <c r="AG241" s="56"/>
    </row>
    <row r="242" spans="1:33" ht="27.75" customHeight="1">
      <c r="A242" s="83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  <c r="AF242" s="56"/>
      <c r="AG242" s="56"/>
    </row>
    <row r="243" spans="1:33" ht="27.75" customHeight="1">
      <c r="A243" s="83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6"/>
      <c r="AF243" s="56"/>
      <c r="AG243" s="56"/>
    </row>
    <row r="244" spans="1:33" ht="27.75" customHeight="1">
      <c r="A244" s="83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  <c r="AF244" s="56"/>
      <c r="AG244" s="56"/>
    </row>
    <row r="245" spans="1:33" ht="27.75" customHeight="1">
      <c r="A245" s="83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  <c r="AE245" s="56"/>
      <c r="AF245" s="56"/>
      <c r="AG245" s="56"/>
    </row>
    <row r="246" spans="1:33" ht="27.75" customHeight="1">
      <c r="A246" s="83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/>
      <c r="AE246" s="56"/>
      <c r="AF246" s="56"/>
      <c r="AG246" s="56"/>
    </row>
    <row r="247" spans="1:33" ht="27.75" customHeight="1">
      <c r="A247" s="83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  <c r="AE247" s="56"/>
      <c r="AF247" s="56"/>
      <c r="AG247" s="56"/>
    </row>
    <row r="248" spans="1:33" ht="27.75" customHeight="1">
      <c r="A248" s="83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/>
      <c r="AE248" s="56"/>
      <c r="AF248" s="56"/>
      <c r="AG248" s="56"/>
    </row>
    <row r="249" spans="1:33" ht="27.75" customHeight="1">
      <c r="A249" s="83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/>
      <c r="AE249" s="56"/>
      <c r="AF249" s="56"/>
      <c r="AG249" s="56"/>
    </row>
    <row r="250" spans="1:33" ht="27.75" customHeight="1">
      <c r="A250" s="83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  <c r="AF250" s="56"/>
      <c r="AG250" s="56"/>
    </row>
    <row r="251" spans="1:33" ht="27.75" customHeight="1">
      <c r="A251" s="83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6"/>
      <c r="AF251" s="56"/>
      <c r="AG251" s="56"/>
    </row>
    <row r="252" spans="1:33" ht="27.75" customHeight="1">
      <c r="A252" s="83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56"/>
      <c r="AE252" s="56"/>
      <c r="AF252" s="56"/>
      <c r="AG252" s="56"/>
    </row>
    <row r="253" spans="1:33" ht="27.75" customHeight="1">
      <c r="A253" s="83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6"/>
      <c r="AE253" s="56"/>
      <c r="AF253" s="56"/>
      <c r="AG253" s="56"/>
    </row>
    <row r="254" spans="1:33" ht="27.75" customHeight="1">
      <c r="A254" s="83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  <c r="AE254" s="56"/>
      <c r="AF254" s="56"/>
      <c r="AG254" s="56"/>
    </row>
    <row r="255" spans="1:33" ht="27.75" customHeight="1">
      <c r="A255" s="83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  <c r="AE255" s="56"/>
      <c r="AF255" s="56"/>
      <c r="AG255" s="56"/>
    </row>
    <row r="256" spans="1:33" ht="27.75" customHeight="1">
      <c r="A256" s="83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56"/>
      <c r="AD256" s="56"/>
      <c r="AE256" s="56"/>
      <c r="AF256" s="56"/>
      <c r="AG256" s="56"/>
    </row>
    <row r="257" spans="1:33" ht="27.75" customHeight="1">
      <c r="A257" s="83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6"/>
      <c r="AB257" s="56"/>
      <c r="AC257" s="56"/>
      <c r="AD257" s="56"/>
      <c r="AE257" s="56"/>
      <c r="AF257" s="56"/>
      <c r="AG257" s="56"/>
    </row>
    <row r="258" spans="1:33" ht="27.75" customHeight="1">
      <c r="A258" s="83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  <c r="AA258" s="56"/>
      <c r="AB258" s="56"/>
      <c r="AC258" s="56"/>
      <c r="AD258" s="56"/>
      <c r="AE258" s="56"/>
      <c r="AF258" s="56"/>
      <c r="AG258" s="56"/>
    </row>
    <row r="259" spans="1:33" ht="27.75" customHeight="1">
      <c r="A259" s="83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6"/>
      <c r="AB259" s="56"/>
      <c r="AC259" s="56"/>
      <c r="AD259" s="56"/>
      <c r="AE259" s="56"/>
      <c r="AF259" s="56"/>
      <c r="AG259" s="56"/>
    </row>
    <row r="260" spans="1:33" ht="27.75" customHeight="1">
      <c r="A260" s="83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/>
      <c r="AE260" s="56"/>
      <c r="AF260" s="56"/>
      <c r="AG260" s="56"/>
    </row>
    <row r="261" spans="1:33" ht="27.75" customHeight="1">
      <c r="A261" s="83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  <c r="AD261" s="56"/>
      <c r="AE261" s="56"/>
      <c r="AF261" s="56"/>
      <c r="AG261" s="56"/>
    </row>
    <row r="262" spans="1:33" ht="27.75" customHeight="1">
      <c r="A262" s="83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  <c r="AE262" s="56"/>
      <c r="AF262" s="56"/>
      <c r="AG262" s="56"/>
    </row>
    <row r="263" spans="1:33" ht="27.75" customHeight="1">
      <c r="A263" s="83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  <c r="AD263" s="56"/>
      <c r="AE263" s="56"/>
      <c r="AF263" s="56"/>
      <c r="AG263" s="56"/>
    </row>
    <row r="264" spans="1:33" ht="27.75" customHeight="1">
      <c r="A264" s="83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/>
      <c r="AE264" s="56"/>
      <c r="AF264" s="56"/>
      <c r="AG264" s="56"/>
    </row>
    <row r="265" spans="1:33" ht="27.75" customHeight="1">
      <c r="A265" s="83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/>
      <c r="AE265" s="56"/>
      <c r="AF265" s="56"/>
      <c r="AG265" s="56"/>
    </row>
    <row r="266" spans="1:33" ht="27.75" customHeight="1">
      <c r="A266" s="83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56"/>
      <c r="AE266" s="56"/>
      <c r="AF266" s="56"/>
      <c r="AG266" s="56"/>
    </row>
    <row r="267" spans="1:33" ht="27.75" customHeight="1">
      <c r="A267" s="83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  <c r="AC267" s="56"/>
      <c r="AD267" s="56"/>
      <c r="AE267" s="56"/>
      <c r="AF267" s="56"/>
      <c r="AG267" s="56"/>
    </row>
    <row r="268" spans="1:33" ht="27.75" customHeight="1">
      <c r="A268" s="83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  <c r="AD268" s="56"/>
      <c r="AE268" s="56"/>
      <c r="AF268" s="56"/>
      <c r="AG268" s="56"/>
    </row>
    <row r="269" spans="1:33" ht="27.75" customHeight="1">
      <c r="A269" s="83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  <c r="AF269" s="56"/>
      <c r="AG269" s="56"/>
    </row>
    <row r="270" spans="1:33" ht="27.75" customHeight="1">
      <c r="A270" s="83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/>
      <c r="AE270" s="56"/>
      <c r="AF270" s="56"/>
      <c r="AG270" s="56"/>
    </row>
    <row r="271" spans="1:33" ht="27.75" customHeight="1">
      <c r="A271" s="83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  <c r="AF271" s="56"/>
      <c r="AG271" s="56"/>
    </row>
    <row r="272" spans="1:33" ht="27.75" customHeight="1">
      <c r="A272" s="83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/>
      <c r="AE272" s="56"/>
      <c r="AF272" s="56"/>
      <c r="AG272" s="56"/>
    </row>
    <row r="273" spans="1:33" ht="27.75" customHeight="1">
      <c r="A273" s="83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  <c r="AD273" s="56"/>
      <c r="AE273" s="56"/>
      <c r="AF273" s="56"/>
      <c r="AG273" s="56"/>
    </row>
    <row r="274" spans="1:33" ht="27.75" customHeight="1">
      <c r="A274" s="83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  <c r="AA274" s="56"/>
      <c r="AB274" s="56"/>
      <c r="AC274" s="56"/>
      <c r="AD274" s="56"/>
      <c r="AE274" s="56"/>
      <c r="AF274" s="56"/>
      <c r="AG274" s="56"/>
    </row>
    <row r="275" spans="1:33" ht="27.75" customHeight="1">
      <c r="A275" s="83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  <c r="AA275" s="56"/>
      <c r="AB275" s="56"/>
      <c r="AC275" s="56"/>
      <c r="AD275" s="56"/>
      <c r="AE275" s="56"/>
      <c r="AF275" s="56"/>
      <c r="AG275" s="56"/>
    </row>
    <row r="276" spans="1:33" ht="27.75" customHeight="1">
      <c r="A276" s="83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  <c r="AD276" s="56"/>
      <c r="AE276" s="56"/>
      <c r="AF276" s="56"/>
      <c r="AG276" s="56"/>
    </row>
    <row r="277" spans="1:33" ht="27.75" customHeight="1">
      <c r="A277" s="83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  <c r="AA277" s="56"/>
      <c r="AB277" s="56"/>
      <c r="AC277" s="56"/>
      <c r="AD277" s="56"/>
      <c r="AE277" s="56"/>
      <c r="AF277" s="56"/>
      <c r="AG277" s="56"/>
    </row>
    <row r="278" spans="1:33" ht="27.75" customHeight="1">
      <c r="A278" s="83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  <c r="AA278" s="56"/>
      <c r="AB278" s="56"/>
      <c r="AC278" s="56"/>
      <c r="AD278" s="56"/>
      <c r="AE278" s="56"/>
      <c r="AF278" s="56"/>
      <c r="AG278" s="56"/>
    </row>
    <row r="279" spans="1:33" ht="27.75" customHeight="1">
      <c r="A279" s="83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  <c r="AA279" s="56"/>
      <c r="AB279" s="56"/>
      <c r="AC279" s="56"/>
      <c r="AD279" s="56"/>
      <c r="AE279" s="56"/>
      <c r="AF279" s="56"/>
      <c r="AG279" s="56"/>
    </row>
    <row r="280" spans="1:33" ht="27.75" customHeight="1">
      <c r="A280" s="83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  <c r="AA280" s="56"/>
      <c r="AB280" s="56"/>
      <c r="AC280" s="56"/>
      <c r="AD280" s="56"/>
      <c r="AE280" s="56"/>
      <c r="AF280" s="56"/>
      <c r="AG280" s="56"/>
    </row>
    <row r="281" spans="1:33" ht="27.75" customHeight="1">
      <c r="A281" s="83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  <c r="AA281" s="56"/>
      <c r="AB281" s="56"/>
      <c r="AC281" s="56"/>
      <c r="AD281" s="56"/>
      <c r="AE281" s="56"/>
      <c r="AF281" s="56"/>
      <c r="AG281" s="56"/>
    </row>
    <row r="282" spans="1:33" ht="27.75" customHeight="1">
      <c r="A282" s="83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  <c r="AA282" s="56"/>
      <c r="AB282" s="56"/>
      <c r="AC282" s="56"/>
      <c r="AD282" s="56"/>
      <c r="AE282" s="56"/>
      <c r="AF282" s="56"/>
      <c r="AG282" s="56"/>
    </row>
    <row r="283" spans="1:33" ht="27.75" customHeight="1">
      <c r="A283" s="83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  <c r="AA283" s="56"/>
      <c r="AB283" s="56"/>
      <c r="AC283" s="56"/>
      <c r="AD283" s="56"/>
      <c r="AE283" s="56"/>
      <c r="AF283" s="56"/>
      <c r="AG283" s="56"/>
    </row>
    <row r="284" spans="1:33" ht="27.75" customHeight="1">
      <c r="A284" s="83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  <c r="AA284" s="56"/>
      <c r="AB284" s="56"/>
      <c r="AC284" s="56"/>
      <c r="AD284" s="56"/>
      <c r="AE284" s="56"/>
      <c r="AF284" s="56"/>
      <c r="AG284" s="56"/>
    </row>
    <row r="285" spans="1:33" ht="27.75" customHeight="1">
      <c r="A285" s="83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  <c r="AA285" s="56"/>
      <c r="AB285" s="56"/>
      <c r="AC285" s="56"/>
      <c r="AD285" s="56"/>
      <c r="AE285" s="56"/>
      <c r="AF285" s="56"/>
      <c r="AG285" s="56"/>
    </row>
    <row r="286" spans="1:33" ht="27.75" customHeight="1">
      <c r="A286" s="83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  <c r="AA286" s="56"/>
      <c r="AB286" s="56"/>
      <c r="AC286" s="56"/>
      <c r="AD286" s="56"/>
      <c r="AE286" s="56"/>
      <c r="AF286" s="56"/>
      <c r="AG286" s="56"/>
    </row>
    <row r="287" spans="1:33" ht="27.75" customHeight="1">
      <c r="A287" s="83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  <c r="AA287" s="56"/>
      <c r="AB287" s="56"/>
      <c r="AC287" s="56"/>
      <c r="AD287" s="56"/>
      <c r="AE287" s="56"/>
      <c r="AF287" s="56"/>
      <c r="AG287" s="56"/>
    </row>
    <row r="288" spans="1:33" ht="27.75" customHeight="1">
      <c r="A288" s="83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/>
      <c r="AE288" s="56"/>
      <c r="AF288" s="56"/>
      <c r="AG288" s="56"/>
    </row>
    <row r="289" spans="1:33" ht="27.75" customHeight="1">
      <c r="A289" s="83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  <c r="AF289" s="56"/>
      <c r="AG289" s="56"/>
    </row>
    <row r="290" spans="1:33" ht="27.75" customHeight="1">
      <c r="A290" s="83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6"/>
      <c r="AF290" s="56"/>
      <c r="AG290" s="56"/>
    </row>
    <row r="291" spans="1:33" ht="27.75" customHeight="1">
      <c r="A291" s="83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  <c r="AF291" s="56"/>
      <c r="AG291" s="56"/>
    </row>
    <row r="292" spans="1:33" ht="27.75" customHeight="1">
      <c r="A292" s="83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/>
      <c r="AE292" s="56"/>
      <c r="AF292" s="56"/>
      <c r="AG292" s="56"/>
    </row>
    <row r="293" spans="1:33" ht="27.75" customHeight="1">
      <c r="A293" s="83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/>
      <c r="AE293" s="56"/>
      <c r="AF293" s="56"/>
      <c r="AG293" s="56"/>
    </row>
    <row r="294" spans="1:33" ht="27.75" customHeight="1">
      <c r="A294" s="83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  <c r="AF294" s="56"/>
      <c r="AG294" s="56"/>
    </row>
    <row r="295" spans="1:33" ht="27.75" customHeight="1">
      <c r="A295" s="83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  <c r="AE295" s="56"/>
      <c r="AF295" s="56"/>
      <c r="AG295" s="56"/>
    </row>
    <row r="296" spans="1:33" ht="27.75" customHeight="1">
      <c r="A296" s="83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/>
      <c r="AE296" s="56"/>
      <c r="AF296" s="56"/>
      <c r="AG296" s="56"/>
    </row>
    <row r="297" spans="1:33" ht="27.75" customHeight="1">
      <c r="A297" s="83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/>
      <c r="AE297" s="56"/>
      <c r="AF297" s="56"/>
      <c r="AG297" s="56"/>
    </row>
    <row r="298" spans="1:33" ht="27.75" customHeight="1">
      <c r="A298" s="83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/>
      <c r="AE298" s="56"/>
      <c r="AF298" s="56"/>
      <c r="AG298" s="56"/>
    </row>
    <row r="299" spans="1:33" ht="27.75" customHeight="1">
      <c r="A299" s="83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/>
      <c r="AE299" s="56"/>
      <c r="AF299" s="56"/>
      <c r="AG299" s="56"/>
    </row>
    <row r="300" spans="1:33" ht="27.75" customHeight="1">
      <c r="A300" s="83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  <c r="AF300" s="56"/>
      <c r="AG300" s="56"/>
    </row>
    <row r="301" spans="1:33" ht="27.75" customHeight="1">
      <c r="A301" s="83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  <c r="AF301" s="56"/>
      <c r="AG301" s="56"/>
    </row>
    <row r="302" spans="1:33" ht="27.75" customHeight="1">
      <c r="A302" s="83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6"/>
      <c r="AF302" s="56"/>
      <c r="AG302" s="56"/>
    </row>
    <row r="303" spans="1:33" ht="27.75" customHeight="1">
      <c r="A303" s="83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  <c r="AF303" s="56"/>
      <c r="AG303" s="56"/>
    </row>
    <row r="304" spans="1:33" ht="27.75" customHeight="1">
      <c r="A304" s="83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/>
      <c r="AE304" s="56"/>
      <c r="AF304" s="56"/>
      <c r="AG304" s="56"/>
    </row>
    <row r="305" spans="1:33" ht="27.75" customHeight="1">
      <c r="A305" s="83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56"/>
      <c r="AE305" s="56"/>
      <c r="AF305" s="56"/>
      <c r="AG305" s="56"/>
    </row>
    <row r="306" spans="1:33" ht="27.75" customHeight="1">
      <c r="A306" s="83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56"/>
      <c r="AE306" s="56"/>
      <c r="AF306" s="56"/>
      <c r="AG306" s="56"/>
    </row>
    <row r="307" spans="1:33" ht="27.75" customHeight="1">
      <c r="A307" s="83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</row>
    <row r="308" spans="1:33" ht="27.75" customHeight="1">
      <c r="A308" s="83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/>
      <c r="AE308" s="56"/>
      <c r="AF308" s="56"/>
      <c r="AG308" s="56"/>
    </row>
    <row r="309" spans="1:33" ht="27.75" customHeight="1">
      <c r="A309" s="83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  <c r="AD309" s="56"/>
      <c r="AE309" s="56"/>
      <c r="AF309" s="56"/>
      <c r="AG309" s="56"/>
    </row>
    <row r="310" spans="1:33" ht="27.75" customHeight="1">
      <c r="A310" s="83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6"/>
      <c r="AD310" s="56"/>
      <c r="AE310" s="56"/>
      <c r="AF310" s="56"/>
      <c r="AG310" s="56"/>
    </row>
    <row r="311" spans="1:33" ht="27.75" customHeight="1">
      <c r="A311" s="83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B311" s="56"/>
      <c r="AC311" s="56"/>
      <c r="AD311" s="56"/>
      <c r="AE311" s="56"/>
      <c r="AF311" s="56"/>
      <c r="AG311" s="56"/>
    </row>
    <row r="312" spans="1:33" ht="27.75" customHeight="1">
      <c r="A312" s="83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B312" s="56"/>
      <c r="AC312" s="56"/>
      <c r="AD312" s="56"/>
      <c r="AE312" s="56"/>
      <c r="AF312" s="56"/>
      <c r="AG312" s="56"/>
    </row>
    <row r="313" spans="1:33" ht="27.75" customHeight="1">
      <c r="A313" s="83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  <c r="AA313" s="56"/>
      <c r="AB313" s="56"/>
      <c r="AC313" s="56"/>
      <c r="AD313" s="56"/>
      <c r="AE313" s="56"/>
      <c r="AF313" s="56"/>
      <c r="AG313" s="56"/>
    </row>
    <row r="314" spans="1:33" ht="27.75" customHeight="1">
      <c r="A314" s="83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  <c r="AA314" s="56"/>
      <c r="AB314" s="56"/>
      <c r="AC314" s="56"/>
      <c r="AD314" s="56"/>
      <c r="AE314" s="56"/>
      <c r="AF314" s="56"/>
      <c r="AG314" s="56"/>
    </row>
    <row r="315" spans="1:33" ht="27.75" customHeight="1">
      <c r="A315" s="83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  <c r="AA315" s="56"/>
      <c r="AB315" s="56"/>
      <c r="AC315" s="56"/>
      <c r="AD315" s="56"/>
      <c r="AE315" s="56"/>
      <c r="AF315" s="56"/>
      <c r="AG315" s="56"/>
    </row>
    <row r="316" spans="1:33" ht="27.75" customHeight="1">
      <c r="A316" s="83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  <c r="AA316" s="56"/>
      <c r="AB316" s="56"/>
      <c r="AC316" s="56"/>
      <c r="AD316" s="56"/>
      <c r="AE316" s="56"/>
      <c r="AF316" s="56"/>
      <c r="AG316" s="56"/>
    </row>
    <row r="317" spans="1:33" ht="27.75" customHeight="1">
      <c r="A317" s="83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  <c r="AA317" s="56"/>
      <c r="AB317" s="56"/>
      <c r="AC317" s="56"/>
      <c r="AD317" s="56"/>
      <c r="AE317" s="56"/>
      <c r="AF317" s="56"/>
      <c r="AG317" s="56"/>
    </row>
    <row r="318" spans="1:33" ht="27.75" customHeight="1">
      <c r="A318" s="83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  <c r="AA318" s="56"/>
      <c r="AB318" s="56"/>
      <c r="AC318" s="56"/>
      <c r="AD318" s="56"/>
      <c r="AE318" s="56"/>
      <c r="AF318" s="56"/>
      <c r="AG318" s="56"/>
    </row>
    <row r="319" spans="1:33" ht="27.75" customHeight="1">
      <c r="A319" s="83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  <c r="AA319" s="56"/>
      <c r="AB319" s="56"/>
      <c r="AC319" s="56"/>
      <c r="AD319" s="56"/>
      <c r="AE319" s="56"/>
      <c r="AF319" s="56"/>
      <c r="AG319" s="56"/>
    </row>
    <row r="320" spans="1:33" ht="27.75" customHeight="1">
      <c r="A320" s="83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  <c r="AA320" s="56"/>
      <c r="AB320" s="56"/>
      <c r="AC320" s="56"/>
      <c r="AD320" s="56"/>
      <c r="AE320" s="56"/>
      <c r="AF320" s="56"/>
      <c r="AG320" s="56"/>
    </row>
    <row r="321" spans="1:33" ht="27.75" customHeight="1">
      <c r="A321" s="83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  <c r="AA321" s="56"/>
      <c r="AB321" s="56"/>
      <c r="AC321" s="56"/>
      <c r="AD321" s="56"/>
      <c r="AE321" s="56"/>
      <c r="AF321" s="56"/>
      <c r="AG321" s="56"/>
    </row>
    <row r="322" spans="1:33" ht="27.75" customHeight="1">
      <c r="A322" s="83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  <c r="AA322" s="56"/>
      <c r="AB322" s="56"/>
      <c r="AC322" s="56"/>
      <c r="AD322" s="56"/>
      <c r="AE322" s="56"/>
      <c r="AF322" s="56"/>
      <c r="AG322" s="56"/>
    </row>
    <row r="323" spans="1:33" ht="27.75" customHeight="1">
      <c r="A323" s="83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  <c r="AA323" s="56"/>
      <c r="AB323" s="56"/>
      <c r="AC323" s="56"/>
      <c r="AD323" s="56"/>
      <c r="AE323" s="56"/>
      <c r="AF323" s="56"/>
      <c r="AG323" s="56"/>
    </row>
    <row r="324" spans="1:33" ht="27.75" customHeight="1">
      <c r="A324" s="83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  <c r="AA324" s="56"/>
      <c r="AB324" s="56"/>
      <c r="AC324" s="56"/>
      <c r="AD324" s="56"/>
      <c r="AE324" s="56"/>
      <c r="AF324" s="56"/>
      <c r="AG324" s="56"/>
    </row>
    <row r="325" spans="1:33" ht="27.75" customHeight="1">
      <c r="A325" s="83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56"/>
      <c r="AB325" s="56"/>
      <c r="AC325" s="56"/>
      <c r="AD325" s="56"/>
      <c r="AE325" s="56"/>
      <c r="AF325" s="56"/>
      <c r="AG325" s="56"/>
    </row>
    <row r="326" spans="1:33" ht="27.75" customHeight="1">
      <c r="A326" s="83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B326" s="56"/>
      <c r="AC326" s="56"/>
      <c r="AD326" s="56"/>
      <c r="AE326" s="56"/>
      <c r="AF326" s="56"/>
      <c r="AG326" s="56"/>
    </row>
    <row r="327" spans="1:33" ht="27.75" customHeight="1">
      <c r="A327" s="83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B327" s="56"/>
      <c r="AC327" s="56"/>
      <c r="AD327" s="56"/>
      <c r="AE327" s="56"/>
      <c r="AF327" s="56"/>
      <c r="AG327" s="56"/>
    </row>
    <row r="328" spans="1:33" ht="27.75" customHeight="1">
      <c r="A328" s="83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  <c r="AA328" s="56"/>
      <c r="AB328" s="56"/>
      <c r="AC328" s="56"/>
      <c r="AD328" s="56"/>
      <c r="AE328" s="56"/>
      <c r="AF328" s="56"/>
      <c r="AG328" s="56"/>
    </row>
    <row r="329" spans="1:33" ht="27.75" customHeight="1">
      <c r="A329" s="83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  <c r="AA329" s="56"/>
      <c r="AB329" s="56"/>
      <c r="AC329" s="56"/>
      <c r="AD329" s="56"/>
      <c r="AE329" s="56"/>
      <c r="AF329" s="56"/>
      <c r="AG329" s="56"/>
    </row>
    <row r="330" spans="1:33" ht="27.75" customHeight="1">
      <c r="A330" s="83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  <c r="AA330" s="56"/>
      <c r="AB330" s="56"/>
      <c r="AC330" s="56"/>
      <c r="AD330" s="56"/>
      <c r="AE330" s="56"/>
      <c r="AF330" s="56"/>
      <c r="AG330" s="56"/>
    </row>
    <row r="331" spans="1:33" ht="27.75" customHeight="1">
      <c r="A331" s="83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  <c r="AA331" s="56"/>
      <c r="AB331" s="56"/>
      <c r="AC331" s="56"/>
      <c r="AD331" s="56"/>
      <c r="AE331" s="56"/>
      <c r="AF331" s="56"/>
      <c r="AG331" s="56"/>
    </row>
    <row r="332" spans="1:33" ht="27.75" customHeight="1">
      <c r="A332" s="83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  <c r="AA332" s="56"/>
      <c r="AB332" s="56"/>
      <c r="AC332" s="56"/>
      <c r="AD332" s="56"/>
      <c r="AE332" s="56"/>
      <c r="AF332" s="56"/>
      <c r="AG332" s="56"/>
    </row>
    <row r="333" spans="1:33" ht="27.75" customHeight="1">
      <c r="A333" s="83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  <c r="AA333" s="56"/>
      <c r="AB333" s="56"/>
      <c r="AC333" s="56"/>
      <c r="AD333" s="56"/>
      <c r="AE333" s="56"/>
      <c r="AF333" s="56"/>
      <c r="AG333" s="56"/>
    </row>
    <row r="334" spans="1:33" ht="27.75" customHeight="1">
      <c r="A334" s="83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  <c r="AA334" s="56"/>
      <c r="AB334" s="56"/>
      <c r="AC334" s="56"/>
      <c r="AD334" s="56"/>
      <c r="AE334" s="56"/>
      <c r="AF334" s="56"/>
      <c r="AG334" s="56"/>
    </row>
    <row r="335" spans="1:33" ht="27.75" customHeight="1">
      <c r="A335" s="83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  <c r="AA335" s="56"/>
      <c r="AB335" s="56"/>
      <c r="AC335" s="56"/>
      <c r="AD335" s="56"/>
      <c r="AE335" s="56"/>
      <c r="AF335" s="56"/>
      <c r="AG335" s="56"/>
    </row>
    <row r="336" spans="1:33" ht="27.75" customHeight="1">
      <c r="A336" s="83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  <c r="AA336" s="56"/>
      <c r="AB336" s="56"/>
      <c r="AC336" s="56"/>
      <c r="AD336" s="56"/>
      <c r="AE336" s="56"/>
      <c r="AF336" s="56"/>
      <c r="AG336" s="56"/>
    </row>
    <row r="337" spans="1:33" ht="27.75" customHeight="1">
      <c r="A337" s="83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  <c r="AA337" s="56"/>
      <c r="AB337" s="56"/>
      <c r="AC337" s="56"/>
      <c r="AD337" s="56"/>
      <c r="AE337" s="56"/>
      <c r="AF337" s="56"/>
      <c r="AG337" s="56"/>
    </row>
    <row r="338" spans="1:33" ht="27.75" customHeight="1">
      <c r="A338" s="83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  <c r="AA338" s="56"/>
      <c r="AB338" s="56"/>
      <c r="AC338" s="56"/>
      <c r="AD338" s="56"/>
      <c r="AE338" s="56"/>
      <c r="AF338" s="56"/>
      <c r="AG338" s="56"/>
    </row>
  </sheetData>
  <sheetProtection/>
  <mergeCells count="26">
    <mergeCell ref="B5:B7"/>
    <mergeCell ref="C5:C7"/>
    <mergeCell ref="D5:D7"/>
    <mergeCell ref="E5:E7"/>
    <mergeCell ref="F5:F7"/>
    <mergeCell ref="J5:Q5"/>
    <mergeCell ref="N6:N7"/>
    <mergeCell ref="Q6:Q7"/>
    <mergeCell ref="AG5:AG7"/>
    <mergeCell ref="G6:G7"/>
    <mergeCell ref="H6:I6"/>
    <mergeCell ref="J6:K6"/>
    <mergeCell ref="L6:M6"/>
    <mergeCell ref="A1:AG1"/>
    <mergeCell ref="A2:AG2"/>
    <mergeCell ref="A3:AG3"/>
    <mergeCell ref="A4:AG4"/>
    <mergeCell ref="A5:A7"/>
    <mergeCell ref="X7:AA7"/>
    <mergeCell ref="AC7:AF7"/>
    <mergeCell ref="O6:P6"/>
    <mergeCell ref="T7:W7"/>
    <mergeCell ref="G5:I5"/>
    <mergeCell ref="R5:S6"/>
    <mergeCell ref="T5:AA6"/>
    <mergeCell ref="AB5:AF6"/>
  </mergeCells>
  <printOptions/>
  <pageMargins left="0.5" right="0.3" top="0.5" bottom="0.5" header="0.3" footer="0.3"/>
  <pageSetup fitToHeight="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39"/>
  <sheetViews>
    <sheetView view="pageBreakPreview" zoomScale="55" zoomScaleNormal="40" zoomScaleSheetLayoutView="55" zoomScalePageLayoutView="0" workbookViewId="0" topLeftCell="C1">
      <selection activeCell="N15" sqref="N15"/>
    </sheetView>
  </sheetViews>
  <sheetFormatPr defaultColWidth="9.140625" defaultRowHeight="15"/>
  <cols>
    <col min="1" max="1" width="5.140625" style="79" customWidth="1"/>
    <col min="2" max="2" width="28.140625" style="80" customWidth="1"/>
    <col min="3" max="4" width="10.00390625" style="81" customWidth="1"/>
    <col min="5" max="5" width="10.421875" style="81" customWidth="1"/>
    <col min="6" max="6" width="9.57421875" style="81" customWidth="1"/>
    <col min="7" max="7" width="12.00390625" style="81" customWidth="1"/>
    <col min="8" max="8" width="11.8515625" style="36" customWidth="1"/>
    <col min="9" max="9" width="10.8515625" style="36" customWidth="1"/>
    <col min="10" max="17" width="13.7109375" style="36" customWidth="1"/>
    <col min="18" max="18" width="10.421875" style="36" customWidth="1"/>
    <col min="19" max="16384" width="9.140625" style="56" customWidth="1"/>
  </cols>
  <sheetData>
    <row r="1" spans="1:18" s="55" customFormat="1" ht="27.75" customHeight="1">
      <c r="A1" s="273" t="s">
        <v>315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</row>
    <row r="2" spans="1:18" ht="46.5" customHeight="1">
      <c r="A2" s="252" t="s">
        <v>316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</row>
    <row r="3" spans="1:18" ht="27.75" customHeight="1">
      <c r="A3" s="274" t="str">
        <f>+'2 NSDP'!A3:AG3</f>
        <v>(Kèm theo Báo cáo số           /BC-UBND ngày     tháng 6 năm 2024 của UBND huyện Tủa Chùa)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</row>
    <row r="4" spans="1:18" s="57" customFormat="1" ht="27.75" customHeight="1">
      <c r="A4" s="275" t="s">
        <v>1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</row>
    <row r="5" spans="1:18" s="58" customFormat="1" ht="27.75" customHeight="1">
      <c r="A5" s="276" t="s">
        <v>20</v>
      </c>
      <c r="B5" s="264" t="s">
        <v>8</v>
      </c>
      <c r="C5" s="264" t="s">
        <v>39</v>
      </c>
      <c r="D5" s="264" t="s">
        <v>21</v>
      </c>
      <c r="E5" s="264" t="s">
        <v>22</v>
      </c>
      <c r="F5" s="264" t="s">
        <v>23</v>
      </c>
      <c r="G5" s="264" t="s">
        <v>24</v>
      </c>
      <c r="H5" s="264"/>
      <c r="I5" s="264"/>
      <c r="J5" s="277" t="s">
        <v>311</v>
      </c>
      <c r="K5" s="278"/>
      <c r="L5" s="278"/>
      <c r="M5" s="278"/>
      <c r="N5" s="278"/>
      <c r="O5" s="278"/>
      <c r="P5" s="278"/>
      <c r="Q5" s="279"/>
      <c r="R5" s="264" t="s">
        <v>25</v>
      </c>
    </row>
    <row r="6" spans="1:18" s="58" customFormat="1" ht="63" customHeight="1">
      <c r="A6" s="276"/>
      <c r="B6" s="264"/>
      <c r="C6" s="264"/>
      <c r="D6" s="264"/>
      <c r="E6" s="264"/>
      <c r="F6" s="264"/>
      <c r="G6" s="264" t="s">
        <v>12</v>
      </c>
      <c r="H6" s="264" t="s">
        <v>26</v>
      </c>
      <c r="I6" s="264"/>
      <c r="J6" s="277" t="s">
        <v>14</v>
      </c>
      <c r="K6" s="279"/>
      <c r="L6" s="277" t="str">
        <f>+'1A TH KH 2024'!F6</f>
        <v>Giải ngân từ 01/01/2024 đến 30/5/2024</v>
      </c>
      <c r="M6" s="279"/>
      <c r="N6" s="283" t="str">
        <f>+'1A TH KH 2024'!G6</f>
        <v>Tỷ lệ giải ngân từ 01/01/2024 đến 30/5/2024</v>
      </c>
      <c r="O6" s="277" t="str">
        <f>+'1A TH KH 2024'!H6</f>
        <v>Ước giải ngân từ 01/01/2023 đến 31/12/2023</v>
      </c>
      <c r="P6" s="279"/>
      <c r="Q6" s="283" t="str">
        <f>+'1A TH KH 2024'!I6</f>
        <v>Tỷ lệ giải ngân từ 01/01/2023 đến 31/12/2023</v>
      </c>
      <c r="R6" s="264"/>
    </row>
    <row r="7" spans="1:18" s="58" customFormat="1" ht="44.25" customHeight="1">
      <c r="A7" s="276"/>
      <c r="B7" s="264"/>
      <c r="C7" s="264"/>
      <c r="D7" s="264"/>
      <c r="E7" s="264"/>
      <c r="F7" s="264"/>
      <c r="G7" s="264"/>
      <c r="H7" s="264" t="s">
        <v>2</v>
      </c>
      <c r="I7" s="283" t="s">
        <v>48</v>
      </c>
      <c r="J7" s="264" t="s">
        <v>2</v>
      </c>
      <c r="K7" s="283" t="s">
        <v>48</v>
      </c>
      <c r="L7" s="264" t="s">
        <v>2</v>
      </c>
      <c r="M7" s="283" t="s">
        <v>48</v>
      </c>
      <c r="N7" s="280"/>
      <c r="O7" s="264" t="s">
        <v>2</v>
      </c>
      <c r="P7" s="283" t="s">
        <v>48</v>
      </c>
      <c r="Q7" s="280"/>
      <c r="R7" s="264"/>
    </row>
    <row r="8" spans="1:18" s="58" customFormat="1" ht="27.75" customHeight="1">
      <c r="A8" s="276"/>
      <c r="B8" s="264"/>
      <c r="C8" s="264"/>
      <c r="D8" s="264"/>
      <c r="E8" s="264"/>
      <c r="F8" s="264"/>
      <c r="G8" s="264"/>
      <c r="H8" s="264"/>
      <c r="I8" s="280"/>
      <c r="J8" s="264"/>
      <c r="K8" s="280"/>
      <c r="L8" s="264"/>
      <c r="M8" s="280"/>
      <c r="N8" s="280"/>
      <c r="O8" s="264"/>
      <c r="P8" s="280"/>
      <c r="Q8" s="280"/>
      <c r="R8" s="264"/>
    </row>
    <row r="9" spans="1:18" s="58" customFormat="1" ht="75" customHeight="1">
      <c r="A9" s="276"/>
      <c r="B9" s="264"/>
      <c r="C9" s="264"/>
      <c r="D9" s="264"/>
      <c r="E9" s="264"/>
      <c r="F9" s="264"/>
      <c r="G9" s="264"/>
      <c r="H9" s="282"/>
      <c r="I9" s="281"/>
      <c r="J9" s="282"/>
      <c r="K9" s="281"/>
      <c r="L9" s="282"/>
      <c r="M9" s="281"/>
      <c r="N9" s="281"/>
      <c r="O9" s="282"/>
      <c r="P9" s="281"/>
      <c r="Q9" s="281"/>
      <c r="R9" s="264"/>
    </row>
    <row r="10" spans="1:18" s="186" customFormat="1" ht="27.75" customHeight="1">
      <c r="A10" s="184">
        <v>1</v>
      </c>
      <c r="B10" s="185">
        <v>2</v>
      </c>
      <c r="C10" s="184">
        <v>3</v>
      </c>
      <c r="D10" s="185">
        <v>4</v>
      </c>
      <c r="E10" s="184">
        <v>5</v>
      </c>
      <c r="F10" s="185">
        <v>6</v>
      </c>
      <c r="G10" s="184">
        <v>7</v>
      </c>
      <c r="H10" s="185">
        <v>8</v>
      </c>
      <c r="I10" s="184">
        <v>9</v>
      </c>
      <c r="J10" s="184">
        <v>10</v>
      </c>
      <c r="K10" s="184">
        <v>11</v>
      </c>
      <c r="L10" s="184">
        <v>12</v>
      </c>
      <c r="M10" s="185">
        <v>13</v>
      </c>
      <c r="N10" s="184">
        <v>14</v>
      </c>
      <c r="O10" s="185">
        <v>15</v>
      </c>
      <c r="P10" s="184">
        <v>16</v>
      </c>
      <c r="Q10" s="184">
        <v>17</v>
      </c>
      <c r="R10" s="184">
        <v>18</v>
      </c>
    </row>
    <row r="11" spans="1:18" s="60" customFormat="1" ht="27.75" customHeight="1">
      <c r="A11" s="61"/>
      <c r="B11" s="62" t="s">
        <v>3</v>
      </c>
      <c r="C11" s="59"/>
      <c r="D11" s="59"/>
      <c r="E11" s="59"/>
      <c r="F11" s="59"/>
      <c r="G11" s="59"/>
      <c r="H11" s="63"/>
      <c r="I11" s="63"/>
      <c r="J11" s="187"/>
      <c r="K11" s="187"/>
      <c r="L11" s="187"/>
      <c r="M11" s="187"/>
      <c r="N11" s="195"/>
      <c r="O11" s="187"/>
      <c r="P11" s="187"/>
      <c r="Q11" s="195"/>
      <c r="R11" s="59"/>
    </row>
    <row r="12" spans="1:18" s="78" customFormat="1" ht="37.5" customHeight="1">
      <c r="A12" s="75" t="s">
        <v>27</v>
      </c>
      <c r="B12" s="65" t="s">
        <v>297</v>
      </c>
      <c r="C12" s="76"/>
      <c r="D12" s="76"/>
      <c r="E12" s="76"/>
      <c r="F12" s="76"/>
      <c r="G12" s="76"/>
      <c r="H12" s="147"/>
      <c r="I12" s="147"/>
      <c r="J12" s="196"/>
      <c r="K12" s="196"/>
      <c r="L12" s="196"/>
      <c r="M12" s="196"/>
      <c r="N12" s="195"/>
      <c r="O12" s="196"/>
      <c r="P12" s="196"/>
      <c r="Q12" s="195"/>
      <c r="R12" s="77"/>
    </row>
    <row r="13" spans="1:18" ht="75">
      <c r="A13" s="66" t="s">
        <v>28</v>
      </c>
      <c r="B13" s="21" t="s">
        <v>50</v>
      </c>
      <c r="C13" s="72"/>
      <c r="D13" s="72"/>
      <c r="E13" s="72"/>
      <c r="F13" s="72"/>
      <c r="G13" s="72"/>
      <c r="H13" s="147"/>
      <c r="I13" s="147"/>
      <c r="J13" s="196"/>
      <c r="K13" s="196"/>
      <c r="L13" s="196"/>
      <c r="M13" s="196"/>
      <c r="N13" s="195"/>
      <c r="O13" s="196"/>
      <c r="P13" s="196"/>
      <c r="Q13" s="195"/>
      <c r="R13" s="74"/>
    </row>
    <row r="14" spans="1:18" ht="75">
      <c r="A14" s="71" t="s">
        <v>10</v>
      </c>
      <c r="B14" s="18" t="s">
        <v>55</v>
      </c>
      <c r="C14" s="72" t="s">
        <v>57</v>
      </c>
      <c r="D14" s="72" t="s">
        <v>59</v>
      </c>
      <c r="E14" s="72"/>
      <c r="F14" s="72" t="s">
        <v>60</v>
      </c>
      <c r="G14" s="17" t="s">
        <v>62</v>
      </c>
      <c r="H14" s="20"/>
      <c r="I14" s="19"/>
      <c r="J14" s="148"/>
      <c r="K14" s="148"/>
      <c r="L14" s="148"/>
      <c r="M14" s="148"/>
      <c r="N14" s="195"/>
      <c r="O14" s="197"/>
      <c r="P14" s="197"/>
      <c r="Q14" s="195"/>
      <c r="R14" s="74"/>
    </row>
    <row r="15" spans="1:18" ht="75">
      <c r="A15" s="71" t="s">
        <v>0</v>
      </c>
      <c r="B15" s="18" t="s">
        <v>56</v>
      </c>
      <c r="C15" s="72" t="s">
        <v>57</v>
      </c>
      <c r="D15" s="72" t="s">
        <v>59</v>
      </c>
      <c r="E15" s="72"/>
      <c r="F15" s="72" t="s">
        <v>60</v>
      </c>
      <c r="G15" s="17" t="s">
        <v>63</v>
      </c>
      <c r="H15" s="20"/>
      <c r="I15" s="19"/>
      <c r="J15" s="19"/>
      <c r="K15" s="19"/>
      <c r="L15" s="19"/>
      <c r="M15" s="19"/>
      <c r="N15" s="195"/>
      <c r="O15" s="73"/>
      <c r="P15" s="73"/>
      <c r="Q15" s="195"/>
      <c r="R15" s="74"/>
    </row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>
      <c r="B28" s="56" t="s">
        <v>18</v>
      </c>
    </row>
    <row r="29" spans="2:17" ht="27.75" customHeight="1"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82"/>
    </row>
    <row r="30" ht="27.75" customHeight="1"/>
    <row r="31" spans="1:18" ht="27.75" customHeight="1">
      <c r="A31" s="83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</row>
    <row r="32" spans="1:18" ht="27.75" customHeight="1">
      <c r="A32" s="83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</row>
    <row r="33" spans="1:18" ht="27.75" customHeight="1">
      <c r="A33" s="83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</row>
    <row r="34" spans="1:18" ht="27.75" customHeight="1">
      <c r="A34" s="83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</row>
    <row r="35" spans="1:18" ht="27.75" customHeight="1">
      <c r="A35" s="83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</row>
    <row r="36" spans="1:18" ht="27.75" customHeight="1">
      <c r="A36" s="83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pans="1:18" ht="27.75" customHeight="1">
      <c r="A37" s="83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</row>
    <row r="38" spans="1:18" ht="27.75" customHeight="1">
      <c r="A38" s="83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</row>
    <row r="39" spans="1:18" ht="27.75" customHeight="1">
      <c r="A39" s="83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</row>
    <row r="40" spans="1:18" ht="27.75" customHeight="1">
      <c r="A40" s="83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</row>
    <row r="41" spans="1:18" ht="27.75" customHeight="1">
      <c r="A41" s="83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</row>
    <row r="42" spans="1:18" ht="27.75" customHeight="1">
      <c r="A42" s="83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</row>
    <row r="43" spans="1:18" ht="27.75" customHeight="1">
      <c r="A43" s="83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</row>
    <row r="44" spans="1:18" ht="27.75" customHeight="1">
      <c r="A44" s="83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</row>
    <row r="45" spans="1:18" ht="27.75" customHeight="1">
      <c r="A45" s="83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</row>
    <row r="46" spans="1:18" ht="27.75" customHeight="1">
      <c r="A46" s="83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</row>
    <row r="47" spans="1:18" ht="27.75" customHeight="1">
      <c r="A47" s="83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</row>
    <row r="48" spans="1:18" ht="27.75" customHeight="1">
      <c r="A48" s="83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</row>
    <row r="49" spans="1:18" ht="27.75" customHeight="1">
      <c r="A49" s="83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0" spans="1:18" ht="27.75" customHeight="1">
      <c r="A50" s="83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</row>
    <row r="51" spans="1:18" ht="27.75" customHeight="1">
      <c r="A51" s="83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</row>
    <row r="52" spans="1:18" ht="27.75" customHeight="1">
      <c r="A52" s="83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</row>
    <row r="53" spans="1:18" ht="27.75" customHeight="1">
      <c r="A53" s="83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</row>
    <row r="54" spans="1:18" ht="27.75" customHeight="1">
      <c r="A54" s="83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</row>
    <row r="55" spans="1:18" ht="27.75" customHeight="1">
      <c r="A55" s="83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</row>
    <row r="56" spans="1:18" ht="27.75" customHeight="1">
      <c r="A56" s="83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</row>
    <row r="57" spans="1:18" ht="27.75" customHeight="1">
      <c r="A57" s="83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</row>
    <row r="58" spans="1:18" ht="27.75" customHeight="1">
      <c r="A58" s="83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</row>
    <row r="59" spans="1:18" ht="27.75" customHeight="1">
      <c r="A59" s="83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</row>
    <row r="60" spans="1:18" ht="27.75" customHeight="1">
      <c r="A60" s="83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</row>
    <row r="61" spans="1:18" ht="27.75" customHeight="1">
      <c r="A61" s="83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</row>
    <row r="62" spans="1:18" ht="27.75" customHeight="1">
      <c r="A62" s="83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</row>
    <row r="63" spans="1:18" ht="27.75" customHeight="1">
      <c r="A63" s="83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</row>
    <row r="64" spans="1:18" ht="27.75" customHeight="1">
      <c r="A64" s="83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</row>
    <row r="65" spans="1:18" ht="27.75" customHeight="1">
      <c r="A65" s="83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</row>
    <row r="66" spans="1:18" ht="27.75" customHeight="1">
      <c r="A66" s="83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</row>
    <row r="67" spans="1:18" ht="27.75" customHeight="1">
      <c r="A67" s="83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</row>
    <row r="68" spans="1:18" ht="27.75" customHeight="1">
      <c r="A68" s="83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</row>
    <row r="69" spans="1:18" ht="27.75" customHeight="1">
      <c r="A69" s="83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</row>
    <row r="70" spans="1:18" ht="27.75" customHeight="1">
      <c r="A70" s="83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</row>
    <row r="71" spans="1:18" ht="27.75" customHeight="1">
      <c r="A71" s="83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</row>
    <row r="72" spans="1:18" ht="27.75" customHeight="1">
      <c r="A72" s="83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</row>
    <row r="73" spans="1:18" ht="27.75" customHeight="1">
      <c r="A73" s="83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</row>
    <row r="74" spans="1:18" ht="27.75" customHeight="1">
      <c r="A74" s="83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</row>
    <row r="75" spans="1:18" ht="27.75" customHeight="1">
      <c r="A75" s="83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</row>
    <row r="76" spans="1:18" ht="27.75" customHeight="1">
      <c r="A76" s="83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</row>
    <row r="77" spans="1:18" ht="27.75" customHeight="1">
      <c r="A77" s="83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</row>
    <row r="78" spans="1:18" ht="27.75" customHeight="1">
      <c r="A78" s="83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</row>
    <row r="79" spans="1:18" ht="27.75" customHeight="1">
      <c r="A79" s="83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</row>
    <row r="80" spans="1:18" ht="27.75" customHeight="1">
      <c r="A80" s="83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</row>
    <row r="81" spans="1:18" ht="27.75" customHeight="1">
      <c r="A81" s="83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</row>
    <row r="82" spans="1:18" ht="27.75" customHeight="1">
      <c r="A82" s="83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</row>
    <row r="83" spans="1:18" ht="27.75" customHeight="1">
      <c r="A83" s="83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</row>
    <row r="84" spans="1:18" ht="27.75" customHeight="1">
      <c r="A84" s="83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27.75" customHeight="1">
      <c r="A85" s="83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</row>
    <row r="86" spans="1:18" ht="27.75" customHeight="1">
      <c r="A86" s="83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</row>
    <row r="87" spans="1:18" ht="27.75" customHeight="1">
      <c r="A87" s="83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</row>
    <row r="88" spans="1:18" ht="27.75" customHeight="1">
      <c r="A88" s="83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</row>
    <row r="89" spans="1:18" ht="27.75" customHeight="1">
      <c r="A89" s="83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</row>
    <row r="90" spans="1:18" ht="27.75" customHeight="1">
      <c r="A90" s="83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</row>
    <row r="91" spans="1:18" ht="27.75" customHeight="1">
      <c r="A91" s="83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</row>
    <row r="92" spans="1:18" ht="27.75" customHeight="1">
      <c r="A92" s="83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</row>
    <row r="93" spans="1:18" ht="27.75" customHeight="1">
      <c r="A93" s="83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</row>
    <row r="94" spans="1:18" ht="27.75" customHeight="1">
      <c r="A94" s="83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</row>
    <row r="95" spans="1:18" ht="27.75" customHeight="1">
      <c r="A95" s="83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</row>
    <row r="96" spans="1:18" ht="27.75" customHeight="1">
      <c r="A96" s="83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</row>
    <row r="97" spans="1:18" ht="27.75" customHeight="1">
      <c r="A97" s="83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</row>
    <row r="98" spans="1:18" ht="27.75" customHeight="1">
      <c r="A98" s="83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</row>
    <row r="99" spans="1:18" ht="27.75" customHeight="1">
      <c r="A99" s="83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</row>
    <row r="100" spans="1:18" ht="27.75" customHeight="1">
      <c r="A100" s="83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</row>
    <row r="101" spans="1:18" ht="27.75" customHeight="1">
      <c r="A101" s="83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</row>
    <row r="102" spans="1:18" ht="27.75" customHeight="1">
      <c r="A102" s="83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</row>
    <row r="103" spans="1:18" ht="27.75" customHeight="1">
      <c r="A103" s="83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</row>
    <row r="104" spans="1:18" ht="27.75" customHeight="1">
      <c r="A104" s="83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</row>
    <row r="105" spans="1:18" ht="27.75" customHeight="1">
      <c r="A105" s="83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</row>
    <row r="106" spans="1:18" ht="27.75" customHeight="1">
      <c r="A106" s="83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</row>
    <row r="107" spans="1:18" ht="27.75" customHeight="1">
      <c r="A107" s="83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</row>
    <row r="108" spans="1:18" ht="27.75" customHeight="1">
      <c r="A108" s="83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</row>
    <row r="109" spans="1:18" ht="27.75" customHeight="1">
      <c r="A109" s="83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</row>
    <row r="110" spans="1:18" ht="27.75" customHeight="1">
      <c r="A110" s="83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</row>
    <row r="111" spans="1:18" ht="27.75" customHeight="1">
      <c r="A111" s="83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</row>
    <row r="112" spans="1:18" ht="27.75" customHeight="1">
      <c r="A112" s="83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</row>
    <row r="113" spans="1:18" ht="27.75" customHeight="1">
      <c r="A113" s="83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</row>
    <row r="114" spans="1:18" ht="27.75" customHeight="1">
      <c r="A114" s="83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</row>
    <row r="115" spans="1:18" ht="27.75" customHeight="1">
      <c r="A115" s="83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</row>
    <row r="116" spans="1:18" ht="27.75" customHeight="1">
      <c r="A116" s="83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</row>
    <row r="117" spans="1:18" ht="27.75" customHeight="1">
      <c r="A117" s="83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</row>
    <row r="118" spans="1:18" ht="27.75" customHeight="1">
      <c r="A118" s="83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</row>
    <row r="119" spans="1:18" ht="27.75" customHeight="1">
      <c r="A119" s="83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</row>
    <row r="120" spans="1:18" ht="27.75" customHeight="1">
      <c r="A120" s="83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</row>
    <row r="121" spans="1:18" ht="27.75" customHeight="1">
      <c r="A121" s="83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</row>
    <row r="122" spans="1:18" ht="27.75" customHeight="1">
      <c r="A122" s="83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</row>
    <row r="123" spans="1:18" ht="27.75" customHeight="1">
      <c r="A123" s="83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</row>
    <row r="124" spans="1:18" ht="27.75" customHeight="1">
      <c r="A124" s="83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</row>
    <row r="125" spans="1:18" ht="27.75" customHeight="1">
      <c r="A125" s="83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</row>
    <row r="126" spans="1:18" ht="27.75" customHeight="1">
      <c r="A126" s="83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</row>
    <row r="127" spans="1:18" ht="27.75" customHeight="1">
      <c r="A127" s="83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</row>
    <row r="128" spans="1:18" ht="27.75" customHeight="1">
      <c r="A128" s="83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</row>
    <row r="129" spans="1:18" ht="27.75" customHeight="1">
      <c r="A129" s="83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</row>
    <row r="130" spans="1:18" ht="27.75" customHeight="1">
      <c r="A130" s="83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</row>
    <row r="131" spans="1:18" ht="27.75" customHeight="1">
      <c r="A131" s="83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</row>
    <row r="132" spans="1:18" ht="27.75" customHeight="1">
      <c r="A132" s="83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</row>
    <row r="133" spans="1:18" ht="27.75" customHeight="1">
      <c r="A133" s="83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</row>
    <row r="134" spans="1:18" ht="27.75" customHeight="1">
      <c r="A134" s="83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</row>
    <row r="135" spans="1:18" ht="27.75" customHeight="1">
      <c r="A135" s="83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</row>
    <row r="136" spans="1:18" ht="27.75" customHeight="1">
      <c r="A136" s="83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</row>
    <row r="137" spans="1:18" ht="27.75" customHeight="1">
      <c r="A137" s="83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</row>
    <row r="138" spans="1:18" ht="27.75" customHeight="1">
      <c r="A138" s="83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</row>
    <row r="139" spans="1:18" ht="27.75" customHeight="1">
      <c r="A139" s="83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</row>
    <row r="140" spans="1:18" ht="27.75" customHeight="1">
      <c r="A140" s="83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</row>
    <row r="141" spans="1:18" ht="27.75" customHeight="1">
      <c r="A141" s="83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</row>
    <row r="142" spans="1:18" ht="27.75" customHeight="1">
      <c r="A142" s="83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</row>
    <row r="143" spans="1:18" ht="27.75" customHeight="1">
      <c r="A143" s="83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</row>
    <row r="144" spans="1:18" ht="27.75" customHeight="1">
      <c r="A144" s="83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</row>
    <row r="145" spans="1:18" ht="27.75" customHeight="1">
      <c r="A145" s="83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</row>
    <row r="146" spans="1:18" ht="27.75" customHeight="1">
      <c r="A146" s="83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</row>
    <row r="147" spans="1:18" ht="27.75" customHeight="1">
      <c r="A147" s="83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</row>
    <row r="148" spans="1:18" ht="27.75" customHeight="1">
      <c r="A148" s="83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</row>
    <row r="149" spans="1:18" ht="27.75" customHeight="1">
      <c r="A149" s="83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</row>
    <row r="150" spans="1:18" ht="27.75" customHeight="1">
      <c r="A150" s="83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</row>
    <row r="151" spans="1:18" ht="27.75" customHeight="1">
      <c r="A151" s="83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</row>
    <row r="152" spans="1:18" ht="27.75" customHeight="1">
      <c r="A152" s="83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</row>
    <row r="153" spans="1:18" ht="27.75" customHeight="1">
      <c r="A153" s="83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</row>
    <row r="154" spans="1:18" ht="27.75" customHeight="1">
      <c r="A154" s="83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</row>
    <row r="155" spans="1:18" ht="27.75" customHeight="1">
      <c r="A155" s="83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</row>
    <row r="156" spans="1:18" ht="27.75" customHeight="1">
      <c r="A156" s="83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</row>
    <row r="157" spans="1:18" ht="27.75" customHeight="1">
      <c r="A157" s="83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</row>
    <row r="158" spans="1:18" ht="27.75" customHeight="1">
      <c r="A158" s="83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</row>
    <row r="159" spans="1:18" ht="27.75" customHeight="1">
      <c r="A159" s="83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</row>
    <row r="160" spans="1:18" ht="27.75" customHeight="1">
      <c r="A160" s="83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</row>
    <row r="161" spans="1:18" ht="27.75" customHeight="1">
      <c r="A161" s="83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</row>
    <row r="162" spans="1:18" ht="27.75" customHeight="1">
      <c r="A162" s="83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</row>
    <row r="163" spans="1:18" ht="27.75" customHeight="1">
      <c r="A163" s="83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</row>
    <row r="164" spans="1:18" ht="27.75" customHeight="1">
      <c r="A164" s="83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</row>
    <row r="165" spans="1:18" ht="27.75" customHeight="1">
      <c r="A165" s="83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</row>
    <row r="166" spans="1:18" ht="27.75" customHeight="1">
      <c r="A166" s="83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</row>
    <row r="167" spans="1:18" ht="27.75" customHeight="1">
      <c r="A167" s="83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</row>
    <row r="168" spans="1:18" ht="27.75" customHeight="1">
      <c r="A168" s="83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</row>
    <row r="169" spans="1:18" ht="27.75" customHeight="1">
      <c r="A169" s="83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</row>
    <row r="170" spans="1:18" ht="27.75" customHeight="1">
      <c r="A170" s="83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</row>
    <row r="171" spans="1:18" ht="27.75" customHeight="1">
      <c r="A171" s="83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</row>
    <row r="172" spans="1:18" ht="27.75" customHeight="1">
      <c r="A172" s="83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</row>
    <row r="173" spans="1:18" ht="27.75" customHeight="1">
      <c r="A173" s="83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</row>
    <row r="174" spans="1:18" ht="27.75" customHeight="1">
      <c r="A174" s="83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</row>
    <row r="175" spans="1:18" ht="27.75" customHeight="1">
      <c r="A175" s="83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</row>
    <row r="176" spans="1:18" ht="27.75" customHeight="1">
      <c r="A176" s="83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</row>
    <row r="177" spans="1:18" ht="27.75" customHeight="1">
      <c r="A177" s="83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</row>
    <row r="178" spans="1:18" ht="27.75" customHeight="1">
      <c r="A178" s="83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</row>
    <row r="179" spans="1:18" ht="27.75" customHeight="1">
      <c r="A179" s="83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</row>
    <row r="180" spans="1:18" ht="27.75" customHeight="1">
      <c r="A180" s="83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</row>
    <row r="181" spans="1:18" ht="27.75" customHeight="1">
      <c r="A181" s="83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</row>
    <row r="182" spans="1:18" ht="27.75" customHeight="1">
      <c r="A182" s="83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</row>
    <row r="183" spans="1:18" ht="27.75" customHeight="1">
      <c r="A183" s="83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</row>
    <row r="184" spans="1:18" ht="27.75" customHeight="1">
      <c r="A184" s="83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</row>
    <row r="185" spans="1:18" ht="27.75" customHeight="1">
      <c r="A185" s="83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</row>
    <row r="186" spans="1:18" ht="27.75" customHeight="1">
      <c r="A186" s="83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</row>
    <row r="187" spans="1:18" ht="27.75" customHeight="1">
      <c r="A187" s="83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</row>
    <row r="188" spans="1:18" ht="27.75" customHeight="1">
      <c r="A188" s="83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</row>
    <row r="189" spans="1:18" ht="27.75" customHeight="1">
      <c r="A189" s="83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</row>
    <row r="190" spans="1:18" ht="27.75" customHeight="1">
      <c r="A190" s="83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</row>
    <row r="191" spans="1:18" ht="27.75" customHeight="1">
      <c r="A191" s="83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</row>
    <row r="192" spans="1:18" ht="27.75" customHeight="1">
      <c r="A192" s="83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</row>
    <row r="193" spans="1:18" ht="27.75" customHeight="1">
      <c r="A193" s="83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</row>
    <row r="194" spans="1:18" ht="27.75" customHeight="1">
      <c r="A194" s="83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</row>
    <row r="195" spans="1:18" ht="27.75" customHeight="1">
      <c r="A195" s="83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</row>
    <row r="196" spans="1:18" ht="27.75" customHeight="1">
      <c r="A196" s="83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</row>
    <row r="197" spans="1:18" ht="27.75" customHeight="1">
      <c r="A197" s="83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</row>
    <row r="198" spans="1:18" ht="27.75" customHeight="1">
      <c r="A198" s="83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</row>
    <row r="199" spans="1:18" ht="27.75" customHeight="1">
      <c r="A199" s="83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</row>
    <row r="200" spans="1:18" ht="27.75" customHeight="1">
      <c r="A200" s="83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</row>
    <row r="201" spans="1:18" ht="27.75" customHeight="1">
      <c r="A201" s="83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</row>
    <row r="202" spans="1:18" ht="27.75" customHeight="1">
      <c r="A202" s="83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</row>
    <row r="203" spans="1:18" ht="27.75" customHeight="1">
      <c r="A203" s="83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</row>
    <row r="204" spans="1:18" ht="27.75" customHeight="1">
      <c r="A204" s="83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</row>
    <row r="205" spans="1:18" ht="27.75" customHeight="1">
      <c r="A205" s="83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</row>
    <row r="206" spans="1:18" ht="27.75" customHeight="1">
      <c r="A206" s="83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</row>
    <row r="207" spans="1:18" ht="27.75" customHeight="1">
      <c r="A207" s="83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</row>
    <row r="208" spans="1:18" ht="27.75" customHeight="1">
      <c r="A208" s="83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</row>
    <row r="209" spans="1:18" ht="27.75" customHeight="1">
      <c r="A209" s="83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</row>
    <row r="210" spans="1:18" ht="27.75" customHeight="1">
      <c r="A210" s="83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</row>
    <row r="211" spans="1:18" ht="27.75" customHeight="1">
      <c r="A211" s="83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</row>
    <row r="212" spans="1:18" ht="27.75" customHeight="1">
      <c r="A212" s="83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</row>
    <row r="213" spans="1:18" ht="27.75" customHeight="1">
      <c r="A213" s="83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</row>
    <row r="214" spans="1:18" ht="27.75" customHeight="1">
      <c r="A214" s="83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</row>
    <row r="215" spans="1:18" ht="27.75" customHeight="1">
      <c r="A215" s="83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</row>
    <row r="216" spans="1:18" ht="27.75" customHeight="1">
      <c r="A216" s="83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</row>
    <row r="217" spans="1:18" ht="27.75" customHeight="1">
      <c r="A217" s="83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</row>
    <row r="218" spans="1:18" ht="27.75" customHeight="1">
      <c r="A218" s="83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</row>
    <row r="219" spans="1:18" ht="27.75" customHeight="1">
      <c r="A219" s="83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</row>
    <row r="220" spans="1:18" ht="27.75" customHeight="1">
      <c r="A220" s="83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</row>
    <row r="221" spans="1:18" ht="27.75" customHeight="1">
      <c r="A221" s="83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</row>
    <row r="222" spans="1:18" ht="27.75" customHeight="1">
      <c r="A222" s="83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</row>
    <row r="223" spans="1:18" ht="27.75" customHeight="1">
      <c r="A223" s="83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</row>
    <row r="224" spans="1:18" ht="27.75" customHeight="1">
      <c r="A224" s="83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</row>
    <row r="225" spans="1:18" ht="27.75" customHeight="1">
      <c r="A225" s="83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</row>
    <row r="226" spans="1:18" ht="27.75" customHeight="1">
      <c r="A226" s="83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</row>
    <row r="227" spans="1:18" ht="27.75" customHeight="1">
      <c r="A227" s="83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</row>
    <row r="228" spans="1:18" ht="27.75" customHeight="1">
      <c r="A228" s="83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</row>
    <row r="229" spans="1:18" ht="27.75" customHeight="1">
      <c r="A229" s="83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</row>
    <row r="230" spans="1:18" ht="27.75" customHeight="1">
      <c r="A230" s="83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</row>
    <row r="231" spans="1:18" ht="27.75" customHeight="1">
      <c r="A231" s="83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</row>
    <row r="232" spans="1:18" ht="27.75" customHeight="1">
      <c r="A232" s="83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</row>
    <row r="233" spans="1:18" ht="27.75" customHeight="1">
      <c r="A233" s="83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</row>
    <row r="234" spans="1:18" ht="27.75" customHeight="1">
      <c r="A234" s="83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</row>
    <row r="235" spans="1:18" ht="27.75" customHeight="1">
      <c r="A235" s="83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</row>
    <row r="236" spans="1:18" ht="27.75" customHeight="1">
      <c r="A236" s="83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</row>
    <row r="237" spans="1:18" ht="27.75" customHeight="1">
      <c r="A237" s="83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</row>
    <row r="238" spans="1:18" ht="27.75" customHeight="1">
      <c r="A238" s="83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</row>
    <row r="239" spans="1:18" ht="27.75" customHeight="1">
      <c r="A239" s="83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</row>
    <row r="240" spans="1:18" ht="27.75" customHeight="1">
      <c r="A240" s="83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</row>
    <row r="241" spans="1:18" ht="27.75" customHeight="1">
      <c r="A241" s="83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</row>
    <row r="242" spans="1:18" ht="27.75" customHeight="1">
      <c r="A242" s="83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</row>
    <row r="243" spans="1:18" ht="27.75" customHeight="1">
      <c r="A243" s="83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</row>
    <row r="244" spans="1:18" ht="27.75" customHeight="1">
      <c r="A244" s="83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</row>
    <row r="245" spans="1:18" ht="27.75" customHeight="1">
      <c r="A245" s="83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</row>
    <row r="246" spans="1:18" ht="27.75" customHeight="1">
      <c r="A246" s="83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</row>
    <row r="247" spans="1:18" ht="27.75" customHeight="1">
      <c r="A247" s="83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</row>
    <row r="248" spans="1:18" ht="27.75" customHeight="1">
      <c r="A248" s="83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</row>
    <row r="249" spans="1:18" ht="27.75" customHeight="1">
      <c r="A249" s="83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</row>
    <row r="250" spans="1:18" ht="27.75" customHeight="1">
      <c r="A250" s="83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</row>
    <row r="251" spans="1:18" ht="27.75" customHeight="1">
      <c r="A251" s="83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</row>
    <row r="252" spans="1:18" ht="27.75" customHeight="1">
      <c r="A252" s="83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</row>
    <row r="253" spans="1:18" ht="27.75" customHeight="1">
      <c r="A253" s="83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</row>
    <row r="254" spans="1:18" ht="27.75" customHeight="1">
      <c r="A254" s="83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</row>
    <row r="255" spans="1:18" ht="27.75" customHeight="1">
      <c r="A255" s="83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</row>
    <row r="256" spans="1:18" ht="27.75" customHeight="1">
      <c r="A256" s="83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</row>
    <row r="257" spans="1:18" ht="27.75" customHeight="1">
      <c r="A257" s="83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</row>
    <row r="258" spans="1:18" ht="27.75" customHeight="1">
      <c r="A258" s="83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</row>
    <row r="259" spans="1:18" ht="27.75" customHeight="1">
      <c r="A259" s="83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</row>
    <row r="260" spans="1:18" ht="27.75" customHeight="1">
      <c r="A260" s="83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</row>
    <row r="261" spans="1:18" ht="27.75" customHeight="1">
      <c r="A261" s="83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</row>
    <row r="262" spans="1:18" ht="27.75" customHeight="1">
      <c r="A262" s="83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</row>
    <row r="263" spans="1:18" ht="27.75" customHeight="1">
      <c r="A263" s="83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</row>
    <row r="264" spans="1:18" ht="27.75" customHeight="1">
      <c r="A264" s="83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</row>
    <row r="265" spans="1:18" ht="27.75" customHeight="1">
      <c r="A265" s="83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</row>
    <row r="266" spans="1:18" ht="27.75" customHeight="1">
      <c r="A266" s="83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</row>
    <row r="267" spans="1:18" ht="27.75" customHeight="1">
      <c r="A267" s="83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</row>
    <row r="268" spans="1:18" ht="27.75" customHeight="1">
      <c r="A268" s="83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</row>
    <row r="269" spans="1:18" ht="27.75" customHeight="1">
      <c r="A269" s="83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</row>
    <row r="270" spans="1:18" ht="27.75" customHeight="1">
      <c r="A270" s="83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</row>
    <row r="271" spans="1:18" ht="27.75" customHeight="1">
      <c r="A271" s="83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</row>
    <row r="272" spans="1:18" ht="27.75" customHeight="1">
      <c r="A272" s="83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</row>
    <row r="273" spans="1:18" ht="27.75" customHeight="1">
      <c r="A273" s="83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</row>
    <row r="274" spans="1:18" ht="27.75" customHeight="1">
      <c r="A274" s="83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</row>
    <row r="275" spans="1:18" ht="27.75" customHeight="1">
      <c r="A275" s="83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</row>
    <row r="276" spans="1:18" ht="27.75" customHeight="1">
      <c r="A276" s="83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</row>
    <row r="277" spans="1:18" ht="27.75" customHeight="1">
      <c r="A277" s="83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</row>
    <row r="278" spans="1:18" ht="27.75" customHeight="1">
      <c r="A278" s="83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</row>
    <row r="279" spans="1:18" ht="27.75" customHeight="1">
      <c r="A279" s="83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</row>
    <row r="280" spans="1:18" ht="27.75" customHeight="1">
      <c r="A280" s="83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</row>
    <row r="281" spans="1:18" ht="27.75" customHeight="1">
      <c r="A281" s="83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</row>
    <row r="282" spans="1:18" ht="27.75" customHeight="1">
      <c r="A282" s="83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</row>
    <row r="283" spans="1:18" ht="27.75" customHeight="1">
      <c r="A283" s="83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</row>
    <row r="284" spans="1:18" ht="27.75" customHeight="1">
      <c r="A284" s="83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</row>
    <row r="285" spans="1:18" ht="27.75" customHeight="1">
      <c r="A285" s="83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</row>
    <row r="286" spans="1:18" ht="27.75" customHeight="1">
      <c r="A286" s="83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</row>
    <row r="287" spans="1:18" ht="27.75" customHeight="1">
      <c r="A287" s="83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</row>
    <row r="288" spans="1:18" ht="27.75" customHeight="1">
      <c r="A288" s="83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</row>
    <row r="289" spans="1:18" ht="27.75" customHeight="1">
      <c r="A289" s="83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</row>
    <row r="290" spans="1:18" ht="27.75" customHeight="1">
      <c r="A290" s="83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</row>
    <row r="291" spans="1:18" ht="27.75" customHeight="1">
      <c r="A291" s="83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</row>
    <row r="292" spans="1:18" ht="27.75" customHeight="1">
      <c r="A292" s="83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</row>
    <row r="293" spans="1:18" ht="27.75" customHeight="1">
      <c r="A293" s="83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</row>
    <row r="294" spans="1:18" ht="27.75" customHeight="1">
      <c r="A294" s="83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</row>
    <row r="295" spans="1:18" ht="27.75" customHeight="1">
      <c r="A295" s="83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</row>
    <row r="296" spans="1:18" ht="27.75" customHeight="1">
      <c r="A296" s="83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</row>
    <row r="297" spans="1:18" ht="27.75" customHeight="1">
      <c r="A297" s="83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</row>
    <row r="298" spans="1:18" ht="27.75" customHeight="1">
      <c r="A298" s="83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</row>
    <row r="299" spans="1:18" ht="27.75" customHeight="1">
      <c r="A299" s="83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</row>
    <row r="300" spans="1:18" ht="27.75" customHeight="1">
      <c r="A300" s="83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</row>
    <row r="301" spans="1:18" ht="27.75" customHeight="1">
      <c r="A301" s="83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</row>
    <row r="302" spans="1:18" ht="27.75" customHeight="1">
      <c r="A302" s="83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</row>
    <row r="303" spans="1:18" ht="27.75" customHeight="1">
      <c r="A303" s="83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</row>
    <row r="304" spans="1:18" ht="27.75" customHeight="1">
      <c r="A304" s="83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</row>
    <row r="305" spans="1:18" ht="27.75" customHeight="1">
      <c r="A305" s="83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</row>
    <row r="306" spans="1:18" ht="27.75" customHeight="1">
      <c r="A306" s="83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</row>
    <row r="307" spans="1:18" ht="27.75" customHeight="1">
      <c r="A307" s="83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</row>
    <row r="308" spans="1:18" ht="27.75" customHeight="1">
      <c r="A308" s="83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</row>
    <row r="309" spans="1:18" ht="27.75" customHeight="1">
      <c r="A309" s="83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</row>
    <row r="310" spans="1:18" ht="27.75" customHeight="1">
      <c r="A310" s="83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</row>
    <row r="311" spans="1:18" ht="27.75" customHeight="1">
      <c r="A311" s="83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</row>
    <row r="312" spans="1:18" ht="27.75" customHeight="1">
      <c r="A312" s="83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</row>
    <row r="313" spans="1:18" ht="27.75" customHeight="1">
      <c r="A313" s="83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</row>
    <row r="314" spans="1:18" ht="27.75" customHeight="1">
      <c r="A314" s="83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</row>
    <row r="315" spans="1:18" ht="27.75" customHeight="1">
      <c r="A315" s="83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</row>
    <row r="316" spans="1:18" ht="27.75" customHeight="1">
      <c r="A316" s="83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</row>
    <row r="317" spans="1:18" ht="27.75" customHeight="1">
      <c r="A317" s="83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</row>
    <row r="318" spans="1:18" ht="27.75" customHeight="1">
      <c r="A318" s="83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</row>
    <row r="319" spans="1:18" ht="27.75" customHeight="1">
      <c r="A319" s="83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</row>
    <row r="320" spans="1:18" ht="27.75" customHeight="1">
      <c r="A320" s="83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</row>
    <row r="321" spans="1:18" ht="27.75" customHeight="1">
      <c r="A321" s="83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</row>
    <row r="322" spans="1:18" ht="27.75" customHeight="1">
      <c r="A322" s="83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</row>
    <row r="323" spans="1:18" ht="27.75" customHeight="1">
      <c r="A323" s="83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</row>
    <row r="324" spans="1:18" ht="27.75" customHeight="1">
      <c r="A324" s="83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</row>
    <row r="325" spans="1:18" ht="27.75" customHeight="1">
      <c r="A325" s="83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</row>
    <row r="326" spans="1:18" ht="27.75" customHeight="1">
      <c r="A326" s="83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</row>
    <row r="327" spans="1:18" ht="27.75" customHeight="1">
      <c r="A327" s="83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</row>
    <row r="328" spans="1:18" ht="27.75" customHeight="1">
      <c r="A328" s="83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</row>
    <row r="329" spans="1:18" ht="27.75" customHeight="1">
      <c r="A329" s="83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</row>
    <row r="330" spans="1:18" ht="27.75" customHeight="1">
      <c r="A330" s="83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</row>
    <row r="331" spans="1:18" ht="27.75" customHeight="1">
      <c r="A331" s="83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</row>
    <row r="332" spans="1:18" ht="27.75" customHeight="1">
      <c r="A332" s="83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</row>
    <row r="333" spans="1:18" ht="27.75" customHeight="1">
      <c r="A333" s="83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</row>
    <row r="334" spans="1:18" ht="27.75" customHeight="1">
      <c r="A334" s="83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</row>
    <row r="335" spans="1:18" ht="27.75" customHeight="1">
      <c r="A335" s="83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</row>
    <row r="336" spans="1:18" ht="27.75" customHeight="1">
      <c r="A336" s="83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</row>
    <row r="337" spans="1:18" ht="27.75" customHeight="1">
      <c r="A337" s="83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</row>
    <row r="338" spans="1:18" ht="27.75" customHeight="1">
      <c r="A338" s="83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</row>
    <row r="339" spans="1:18" ht="27.75" customHeight="1">
      <c r="A339" s="83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</row>
  </sheetData>
  <sheetProtection/>
  <mergeCells count="29">
    <mergeCell ref="B29:P29"/>
    <mergeCell ref="J5:Q5"/>
    <mergeCell ref="N6:N9"/>
    <mergeCell ref="Q6:Q9"/>
    <mergeCell ref="I7:I9"/>
    <mergeCell ref="J7:J9"/>
    <mergeCell ref="K7:K9"/>
    <mergeCell ref="L7:L9"/>
    <mergeCell ref="M7:M9"/>
    <mergeCell ref="G5:I5"/>
    <mergeCell ref="R5:R9"/>
    <mergeCell ref="G6:G9"/>
    <mergeCell ref="H6:I6"/>
    <mergeCell ref="J6:K6"/>
    <mergeCell ref="L6:M6"/>
    <mergeCell ref="O6:P6"/>
    <mergeCell ref="H7:H9"/>
    <mergeCell ref="O7:O9"/>
    <mergeCell ref="P7:P9"/>
    <mergeCell ref="A1:R1"/>
    <mergeCell ref="A2:R2"/>
    <mergeCell ref="A3:R3"/>
    <mergeCell ref="A4:R4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8"/>
  <sheetViews>
    <sheetView view="pageBreakPreview" zoomScale="55" zoomScaleNormal="70" zoomScaleSheetLayoutView="55" zoomScalePageLayoutView="0" workbookViewId="0" topLeftCell="A4">
      <selection activeCell="M14" sqref="M14:M31"/>
    </sheetView>
  </sheetViews>
  <sheetFormatPr defaultColWidth="9.140625" defaultRowHeight="15"/>
  <cols>
    <col min="1" max="1" width="5.140625" style="79" customWidth="1"/>
    <col min="2" max="2" width="28.28125" style="80" customWidth="1"/>
    <col min="3" max="4" width="10.00390625" style="81" customWidth="1"/>
    <col min="5" max="5" width="10.421875" style="81" customWidth="1"/>
    <col min="6" max="6" width="9.57421875" style="81" customWidth="1"/>
    <col min="7" max="7" width="12.00390625" style="81" customWidth="1"/>
    <col min="8" max="8" width="11.8515625" style="36" customWidth="1"/>
    <col min="9" max="11" width="10.8515625" style="36" customWidth="1"/>
    <col min="12" max="12" width="14.8515625" style="36" customWidth="1"/>
    <col min="13" max="13" width="14.7109375" style="36" customWidth="1"/>
    <col min="14" max="14" width="12.00390625" style="36" customWidth="1"/>
    <col min="15" max="16" width="10.8515625" style="36" hidden="1" customWidth="1"/>
    <col min="17" max="17" width="12.421875" style="36" hidden="1" customWidth="1"/>
    <col min="18" max="18" width="11.00390625" style="36" hidden="1" customWidth="1"/>
    <col min="19" max="19" width="10.8515625" style="36" hidden="1" customWidth="1"/>
    <col min="20" max="21" width="11.7109375" style="36" hidden="1" customWidth="1"/>
    <col min="22" max="22" width="10.8515625" style="36" hidden="1" customWidth="1"/>
    <col min="23" max="23" width="11.7109375" style="36" hidden="1" customWidth="1"/>
    <col min="24" max="24" width="10.421875" style="36" customWidth="1"/>
    <col min="25" max="16384" width="9.140625" style="56" customWidth="1"/>
  </cols>
  <sheetData>
    <row r="1" spans="1:24" s="55" customFormat="1" ht="24" customHeight="1">
      <c r="A1" s="273" t="s">
        <v>19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</row>
    <row r="2" spans="1:24" ht="41.25" customHeight="1">
      <c r="A2" s="252" t="s">
        <v>344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</row>
    <row r="3" spans="1:24" ht="22.5" customHeight="1">
      <c r="A3" s="274" t="str">
        <f>+'2A NSDP'!A3:R3</f>
        <v>(Kèm theo Báo cáo số           /BC-UBND ngày     tháng 6 năm 2024 của UBND huyện Tủa Chùa)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</row>
    <row r="4" spans="1:24" s="57" customFormat="1" ht="21" customHeight="1">
      <c r="A4" s="275" t="s">
        <v>1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</row>
    <row r="5" spans="1:24" s="58" customFormat="1" ht="27.75" customHeight="1">
      <c r="A5" s="276" t="s">
        <v>20</v>
      </c>
      <c r="B5" s="264" t="s">
        <v>8</v>
      </c>
      <c r="C5" s="264" t="s">
        <v>39</v>
      </c>
      <c r="D5" s="264" t="s">
        <v>21</v>
      </c>
      <c r="E5" s="264" t="s">
        <v>22</v>
      </c>
      <c r="F5" s="264" t="s">
        <v>23</v>
      </c>
      <c r="G5" s="264" t="s">
        <v>24</v>
      </c>
      <c r="H5" s="264"/>
      <c r="I5" s="264"/>
      <c r="J5" s="277" t="s">
        <v>40</v>
      </c>
      <c r="K5" s="278"/>
      <c r="L5" s="278"/>
      <c r="M5" s="278"/>
      <c r="N5" s="278"/>
      <c r="O5" s="278"/>
      <c r="P5" s="278"/>
      <c r="Q5" s="279"/>
      <c r="R5" s="259" t="s">
        <v>49</v>
      </c>
      <c r="S5" s="261"/>
      <c r="T5" s="260" t="s">
        <v>197</v>
      </c>
      <c r="U5" s="260"/>
      <c r="V5" s="259" t="s">
        <v>194</v>
      </c>
      <c r="W5" s="285"/>
      <c r="X5" s="264" t="s">
        <v>25</v>
      </c>
    </row>
    <row r="6" spans="1:24" s="58" customFormat="1" ht="55.5" customHeight="1">
      <c r="A6" s="276"/>
      <c r="B6" s="264"/>
      <c r="C6" s="264"/>
      <c r="D6" s="264"/>
      <c r="E6" s="264"/>
      <c r="F6" s="264"/>
      <c r="G6" s="264" t="s">
        <v>12</v>
      </c>
      <c r="H6" s="264" t="s">
        <v>26</v>
      </c>
      <c r="I6" s="264"/>
      <c r="J6" s="262" t="s">
        <v>14</v>
      </c>
      <c r="K6" s="263"/>
      <c r="L6" s="262" t="str">
        <f>+'2 NSDP'!L6:M6</f>
        <v>Giải ngân từ 01/01/2024 đến 07/5/2024</v>
      </c>
      <c r="M6" s="263"/>
      <c r="N6" s="283" t="str">
        <f>+'2 NSDP'!N6:N7</f>
        <v>Tỷ lệ giải ngân từ 01/01/2024 đến 07/5/2024</v>
      </c>
      <c r="O6" s="262" t="str">
        <f>+'2 NSDP'!O6:P6</f>
        <v>Ước giải ngân từ 01/01/2023 đến 31/01/2024</v>
      </c>
      <c r="P6" s="263"/>
      <c r="Q6" s="283" t="str">
        <f>+'2 NSDP'!Q6:Q7</f>
        <v>Tỷ lệ giải ngân từ 01/01/2023 đến 31/01/2024</v>
      </c>
      <c r="R6" s="265"/>
      <c r="S6" s="266"/>
      <c r="T6" s="267"/>
      <c r="U6" s="267"/>
      <c r="V6" s="286"/>
      <c r="W6" s="287"/>
      <c r="X6" s="264"/>
    </row>
    <row r="7" spans="1:24" s="58" customFormat="1" ht="102.75" customHeight="1">
      <c r="A7" s="276"/>
      <c r="B7" s="264"/>
      <c r="C7" s="264"/>
      <c r="D7" s="264"/>
      <c r="E7" s="264"/>
      <c r="F7" s="264"/>
      <c r="G7" s="264"/>
      <c r="H7" s="91" t="s">
        <v>2</v>
      </c>
      <c r="I7" s="92" t="s">
        <v>9</v>
      </c>
      <c r="J7" s="91" t="s">
        <v>2</v>
      </c>
      <c r="K7" s="92" t="s">
        <v>9</v>
      </c>
      <c r="L7" s="91" t="s">
        <v>2</v>
      </c>
      <c r="M7" s="92" t="s">
        <v>9</v>
      </c>
      <c r="N7" s="281"/>
      <c r="O7" s="91" t="s">
        <v>2</v>
      </c>
      <c r="P7" s="92" t="s">
        <v>9</v>
      </c>
      <c r="Q7" s="281"/>
      <c r="R7" s="91" t="s">
        <v>2</v>
      </c>
      <c r="S7" s="92" t="s">
        <v>9</v>
      </c>
      <c r="T7" s="93" t="s">
        <v>195</v>
      </c>
      <c r="U7" s="91" t="s">
        <v>196</v>
      </c>
      <c r="V7" s="91" t="s">
        <v>2</v>
      </c>
      <c r="W7" s="91" t="s">
        <v>9</v>
      </c>
      <c r="X7" s="264"/>
    </row>
    <row r="8" spans="1:24" s="186" customFormat="1" ht="27.75" customHeight="1">
      <c r="A8" s="184">
        <v>1</v>
      </c>
      <c r="B8" s="185">
        <v>2</v>
      </c>
      <c r="C8" s="184">
        <v>3</v>
      </c>
      <c r="D8" s="185">
        <v>4</v>
      </c>
      <c r="E8" s="184">
        <v>5</v>
      </c>
      <c r="F8" s="185">
        <v>6</v>
      </c>
      <c r="G8" s="184">
        <v>7</v>
      </c>
      <c r="H8" s="185">
        <v>8</v>
      </c>
      <c r="I8" s="184">
        <v>9</v>
      </c>
      <c r="J8" s="185">
        <v>10</v>
      </c>
      <c r="K8" s="184">
        <v>11</v>
      </c>
      <c r="L8" s="184">
        <v>12</v>
      </c>
      <c r="M8" s="185">
        <v>13</v>
      </c>
      <c r="N8" s="184">
        <v>14</v>
      </c>
      <c r="O8" s="185">
        <v>15</v>
      </c>
      <c r="P8" s="184">
        <v>16</v>
      </c>
      <c r="Q8" s="184">
        <v>17</v>
      </c>
      <c r="R8" s="184">
        <v>18</v>
      </c>
      <c r="S8" s="185">
        <v>19</v>
      </c>
      <c r="T8" s="184">
        <v>20</v>
      </c>
      <c r="U8" s="184">
        <v>21</v>
      </c>
      <c r="V8" s="185">
        <v>22</v>
      </c>
      <c r="W8" s="184">
        <v>23</v>
      </c>
      <c r="X8" s="184">
        <v>15</v>
      </c>
    </row>
    <row r="9" spans="1:24" s="60" customFormat="1" ht="27.75" customHeight="1">
      <c r="A9" s="61"/>
      <c r="B9" s="62" t="s">
        <v>3</v>
      </c>
      <c r="C9" s="59"/>
      <c r="D9" s="59"/>
      <c r="E9" s="59"/>
      <c r="F9" s="59"/>
      <c r="G9" s="59"/>
      <c r="H9" s="63">
        <f>+H10+H13+H32</f>
        <v>438895</v>
      </c>
      <c r="I9" s="63">
        <f aca="true" t="shared" si="0" ref="I9:W9">+I10+I13+I32</f>
        <v>438895</v>
      </c>
      <c r="J9" s="63">
        <f t="shared" si="0"/>
        <v>177073.3</v>
      </c>
      <c r="K9" s="63">
        <f t="shared" si="0"/>
        <v>177073.3</v>
      </c>
      <c r="L9" s="63">
        <f t="shared" si="0"/>
        <v>161432.412</v>
      </c>
      <c r="M9" s="63">
        <f t="shared" si="0"/>
        <v>161432.412</v>
      </c>
      <c r="N9" s="211">
        <f>+L9/J9</f>
        <v>0.9116699807367911</v>
      </c>
      <c r="O9" s="63">
        <f t="shared" si="0"/>
        <v>177073.3</v>
      </c>
      <c r="P9" s="63">
        <f t="shared" si="0"/>
        <v>177073.3</v>
      </c>
      <c r="Q9" s="212">
        <f>+O9/J9</f>
        <v>1</v>
      </c>
      <c r="R9" s="63">
        <f t="shared" si="0"/>
        <v>242273.3</v>
      </c>
      <c r="S9" s="63">
        <f t="shared" si="0"/>
        <v>242273.3</v>
      </c>
      <c r="T9" s="63">
        <f t="shared" si="0"/>
        <v>438895</v>
      </c>
      <c r="U9" s="63">
        <f t="shared" si="0"/>
        <v>242273.3</v>
      </c>
      <c r="V9" s="63">
        <f t="shared" si="0"/>
        <v>157427.5</v>
      </c>
      <c r="W9" s="63">
        <f t="shared" si="0"/>
        <v>157427.5</v>
      </c>
      <c r="X9" s="59"/>
    </row>
    <row r="10" spans="1:24" s="85" customFormat="1" ht="56.25">
      <c r="A10" s="84" t="s">
        <v>27</v>
      </c>
      <c r="B10" s="21" t="s">
        <v>69</v>
      </c>
      <c r="C10" s="63"/>
      <c r="D10" s="63"/>
      <c r="E10" s="63"/>
      <c r="F10" s="63"/>
      <c r="G10" s="63"/>
      <c r="H10" s="63">
        <f>+H11</f>
        <v>183000</v>
      </c>
      <c r="I10" s="63">
        <f aca="true" t="shared" si="1" ref="I10:W11">+I11</f>
        <v>183000</v>
      </c>
      <c r="J10" s="63">
        <f t="shared" si="1"/>
        <v>70000</v>
      </c>
      <c r="K10" s="63">
        <f t="shared" si="1"/>
        <v>70000</v>
      </c>
      <c r="L10" s="63">
        <f t="shared" si="1"/>
        <v>67500</v>
      </c>
      <c r="M10" s="63">
        <f t="shared" si="1"/>
        <v>67500</v>
      </c>
      <c r="N10" s="211">
        <f>+L10/J10</f>
        <v>0.9642857142857143</v>
      </c>
      <c r="O10" s="63">
        <f t="shared" si="1"/>
        <v>70000</v>
      </c>
      <c r="P10" s="63">
        <f t="shared" si="1"/>
        <v>70000</v>
      </c>
      <c r="Q10" s="212">
        <f>+O10/J10</f>
        <v>1</v>
      </c>
      <c r="R10" s="63">
        <f t="shared" si="1"/>
        <v>135000</v>
      </c>
      <c r="S10" s="63">
        <f t="shared" si="1"/>
        <v>135000</v>
      </c>
      <c r="T10" s="63">
        <f t="shared" si="1"/>
        <v>183000</v>
      </c>
      <c r="U10" s="63">
        <f t="shared" si="1"/>
        <v>135000</v>
      </c>
      <c r="V10" s="63">
        <f t="shared" si="1"/>
        <v>45326</v>
      </c>
      <c r="W10" s="63">
        <f t="shared" si="1"/>
        <v>45326</v>
      </c>
      <c r="X10" s="63"/>
    </row>
    <row r="11" spans="1:24" s="85" customFormat="1" ht="37.5">
      <c r="A11" s="75" t="s">
        <v>28</v>
      </c>
      <c r="B11" s="21" t="s">
        <v>51</v>
      </c>
      <c r="C11" s="63"/>
      <c r="D11" s="63"/>
      <c r="E11" s="63"/>
      <c r="F11" s="63"/>
      <c r="G11" s="63"/>
      <c r="H11" s="63">
        <f>+H12</f>
        <v>183000</v>
      </c>
      <c r="I11" s="63">
        <f t="shared" si="1"/>
        <v>183000</v>
      </c>
      <c r="J11" s="63">
        <f t="shared" si="1"/>
        <v>70000</v>
      </c>
      <c r="K11" s="63">
        <f t="shared" si="1"/>
        <v>70000</v>
      </c>
      <c r="L11" s="63">
        <f t="shared" si="1"/>
        <v>67500</v>
      </c>
      <c r="M11" s="63">
        <f t="shared" si="1"/>
        <v>67500</v>
      </c>
      <c r="N11" s="211">
        <f>+L11/J11</f>
        <v>0.9642857142857143</v>
      </c>
      <c r="O11" s="63">
        <f t="shared" si="1"/>
        <v>70000</v>
      </c>
      <c r="P11" s="63">
        <f t="shared" si="1"/>
        <v>70000</v>
      </c>
      <c r="Q11" s="212">
        <f>+O11/J11</f>
        <v>1</v>
      </c>
      <c r="R11" s="63">
        <f t="shared" si="1"/>
        <v>135000</v>
      </c>
      <c r="S11" s="63">
        <f t="shared" si="1"/>
        <v>135000</v>
      </c>
      <c r="T11" s="63">
        <f t="shared" si="1"/>
        <v>183000</v>
      </c>
      <c r="U11" s="63">
        <f t="shared" si="1"/>
        <v>135000</v>
      </c>
      <c r="V11" s="63">
        <f t="shared" si="1"/>
        <v>45326</v>
      </c>
      <c r="W11" s="63">
        <f t="shared" si="1"/>
        <v>45326</v>
      </c>
      <c r="X11" s="63"/>
    </row>
    <row r="12" spans="1:24" s="89" customFormat="1" ht="93.75">
      <c r="A12" s="86" t="s">
        <v>10</v>
      </c>
      <c r="B12" s="22" t="s">
        <v>70</v>
      </c>
      <c r="C12" s="87" t="s">
        <v>30</v>
      </c>
      <c r="D12" s="87" t="s">
        <v>71</v>
      </c>
      <c r="E12" s="87"/>
      <c r="F12" s="87" t="s">
        <v>72</v>
      </c>
      <c r="G12" s="23" t="s">
        <v>73</v>
      </c>
      <c r="H12" s="88">
        <f>+I12</f>
        <v>183000</v>
      </c>
      <c r="I12" s="26">
        <v>183000</v>
      </c>
      <c r="J12" s="88">
        <f>+K12</f>
        <v>70000</v>
      </c>
      <c r="K12" s="26">
        <v>70000</v>
      </c>
      <c r="L12" s="242">
        <f>+M12</f>
        <v>67500</v>
      </c>
      <c r="M12" s="243">
        <v>67500</v>
      </c>
      <c r="N12" s="210">
        <f>+L12/J12</f>
        <v>0.9642857142857143</v>
      </c>
      <c r="O12" s="88">
        <f>+P12</f>
        <v>70000</v>
      </c>
      <c r="P12" s="88">
        <f>+K12</f>
        <v>70000</v>
      </c>
      <c r="Q12" s="209">
        <f>+O12/J12</f>
        <v>1</v>
      </c>
      <c r="R12" s="88">
        <f>+S12</f>
        <v>135000</v>
      </c>
      <c r="S12" s="88">
        <v>135000</v>
      </c>
      <c r="T12" s="88">
        <f>+H12</f>
        <v>183000</v>
      </c>
      <c r="U12" s="88">
        <f>+R12</f>
        <v>135000</v>
      </c>
      <c r="V12" s="88">
        <f>+W12</f>
        <v>45326</v>
      </c>
      <c r="W12" s="88">
        <v>45326</v>
      </c>
      <c r="X12" s="87"/>
    </row>
    <row r="13" spans="1:24" s="85" customFormat="1" ht="93.75">
      <c r="A13" s="84" t="s">
        <v>30</v>
      </c>
      <c r="B13" s="21" t="s">
        <v>74</v>
      </c>
      <c r="C13" s="63"/>
      <c r="D13" s="63"/>
      <c r="E13" s="63"/>
      <c r="F13" s="63"/>
      <c r="G13" s="24"/>
      <c r="H13" s="63">
        <f>SUM(H14:H31)</f>
        <v>255295</v>
      </c>
      <c r="I13" s="63">
        <f aca="true" t="shared" si="2" ref="I13:W13">SUM(I14:I31)</f>
        <v>255295</v>
      </c>
      <c r="J13" s="63">
        <f t="shared" si="2"/>
        <v>107003.29999999999</v>
      </c>
      <c r="K13" s="63">
        <f t="shared" si="2"/>
        <v>107003.29999999999</v>
      </c>
      <c r="L13" s="187">
        <f t="shared" si="2"/>
        <v>93932.412</v>
      </c>
      <c r="M13" s="187">
        <f t="shared" si="2"/>
        <v>93932.412</v>
      </c>
      <c r="N13" s="207">
        <f aca="true" t="shared" si="3" ref="N13:N30">+L13/J13</f>
        <v>0.8778459355926407</v>
      </c>
      <c r="O13" s="63">
        <f t="shared" si="2"/>
        <v>107003.29999999999</v>
      </c>
      <c r="P13" s="63">
        <f t="shared" si="2"/>
        <v>107003.29999999999</v>
      </c>
      <c r="Q13" s="212">
        <f aca="true" t="shared" si="4" ref="Q13:Q34">+O13/J13</f>
        <v>1</v>
      </c>
      <c r="R13" s="63">
        <f t="shared" si="2"/>
        <v>107003.29999999999</v>
      </c>
      <c r="S13" s="63">
        <f t="shared" si="2"/>
        <v>107003.29999999999</v>
      </c>
      <c r="T13" s="63">
        <f t="shared" si="2"/>
        <v>255295</v>
      </c>
      <c r="U13" s="63">
        <f t="shared" si="2"/>
        <v>107003.29999999999</v>
      </c>
      <c r="V13" s="63">
        <f t="shared" si="2"/>
        <v>112101.5</v>
      </c>
      <c r="W13" s="63">
        <f t="shared" si="2"/>
        <v>112101.5</v>
      </c>
      <c r="X13" s="63"/>
    </row>
    <row r="14" spans="1:24" ht="75">
      <c r="A14" s="71" t="s">
        <v>10</v>
      </c>
      <c r="B14" s="18" t="s">
        <v>75</v>
      </c>
      <c r="C14" s="72" t="s">
        <v>57</v>
      </c>
      <c r="D14" s="72" t="s">
        <v>59</v>
      </c>
      <c r="E14" s="72"/>
      <c r="F14" s="87" t="s">
        <v>64</v>
      </c>
      <c r="G14" s="23" t="s">
        <v>109</v>
      </c>
      <c r="H14" s="73">
        <f>+I14</f>
        <v>6800</v>
      </c>
      <c r="I14" s="26">
        <v>6800</v>
      </c>
      <c r="J14" s="73">
        <f>+K14</f>
        <v>4377</v>
      </c>
      <c r="K14" s="73">
        <v>4377</v>
      </c>
      <c r="L14" s="73">
        <f>+M14</f>
        <v>4040</v>
      </c>
      <c r="M14" s="28">
        <v>4040</v>
      </c>
      <c r="N14" s="208">
        <f t="shared" si="3"/>
        <v>0.923006625542609</v>
      </c>
      <c r="O14" s="73">
        <f>+P14</f>
        <v>4377</v>
      </c>
      <c r="P14" s="73">
        <f aca="true" t="shared" si="5" ref="P14:P31">+K14</f>
        <v>4377</v>
      </c>
      <c r="Q14" s="209">
        <f t="shared" si="4"/>
        <v>1</v>
      </c>
      <c r="R14" s="73">
        <f>+S14</f>
        <v>4377</v>
      </c>
      <c r="S14" s="73">
        <f>+P14</f>
        <v>4377</v>
      </c>
      <c r="T14" s="73">
        <f aca="true" t="shared" si="6" ref="T14:T31">+I14</f>
        <v>6800</v>
      </c>
      <c r="U14" s="73">
        <f aca="true" t="shared" si="7" ref="U14:U31">+S14</f>
        <v>4377</v>
      </c>
      <c r="V14" s="73">
        <f>+W14</f>
        <v>1981</v>
      </c>
      <c r="W14" s="73">
        <v>1981</v>
      </c>
      <c r="X14" s="74"/>
    </row>
    <row r="15" spans="1:24" ht="93.75">
      <c r="A15" s="71" t="s">
        <v>0</v>
      </c>
      <c r="B15" s="18" t="s">
        <v>76</v>
      </c>
      <c r="C15" s="72" t="s">
        <v>57</v>
      </c>
      <c r="D15" s="72" t="s">
        <v>105</v>
      </c>
      <c r="E15" s="72"/>
      <c r="F15" s="87" t="s">
        <v>64</v>
      </c>
      <c r="G15" s="23" t="s">
        <v>110</v>
      </c>
      <c r="H15" s="73">
        <f aca="true" t="shared" si="8" ref="H15:H31">+I15</f>
        <v>9692</v>
      </c>
      <c r="I15" s="26">
        <v>9692</v>
      </c>
      <c r="J15" s="73">
        <f aca="true" t="shared" si="9" ref="J15:J31">+K15</f>
        <v>6237.6</v>
      </c>
      <c r="K15" s="73">
        <v>6237.6</v>
      </c>
      <c r="L15" s="73">
        <f aca="true" t="shared" si="10" ref="L15:L31">+M15</f>
        <v>6237.6</v>
      </c>
      <c r="M15" s="240">
        <v>6237.6</v>
      </c>
      <c r="N15" s="195">
        <f t="shared" si="3"/>
        <v>1</v>
      </c>
      <c r="O15" s="73">
        <f aca="true" t="shared" si="11" ref="O15:O31">+P15</f>
        <v>6237.6</v>
      </c>
      <c r="P15" s="73">
        <f t="shared" si="5"/>
        <v>6237.6</v>
      </c>
      <c r="Q15" s="209">
        <f t="shared" si="4"/>
        <v>1</v>
      </c>
      <c r="R15" s="73">
        <f aca="true" t="shared" si="12" ref="R15:R31">+S15</f>
        <v>6237.6</v>
      </c>
      <c r="S15" s="73">
        <f aca="true" t="shared" si="13" ref="S15:S31">+P15</f>
        <v>6237.6</v>
      </c>
      <c r="T15" s="73">
        <f t="shared" si="6"/>
        <v>9692</v>
      </c>
      <c r="U15" s="73">
        <f t="shared" si="7"/>
        <v>6237.6</v>
      </c>
      <c r="V15" s="73">
        <f aca="true" t="shared" si="14" ref="V15:V31">+W15</f>
        <v>3169.3999999999996</v>
      </c>
      <c r="W15" s="73">
        <v>3169.3999999999996</v>
      </c>
      <c r="X15" s="74"/>
    </row>
    <row r="16" spans="1:24" ht="75">
      <c r="A16" s="71" t="s">
        <v>4</v>
      </c>
      <c r="B16" s="18" t="s">
        <v>77</v>
      </c>
      <c r="C16" s="72" t="s">
        <v>57</v>
      </c>
      <c r="D16" s="72" t="s">
        <v>105</v>
      </c>
      <c r="E16" s="72"/>
      <c r="F16" s="87" t="s">
        <v>64</v>
      </c>
      <c r="G16" s="23" t="s">
        <v>111</v>
      </c>
      <c r="H16" s="73">
        <f t="shared" si="8"/>
        <v>6000</v>
      </c>
      <c r="I16" s="26">
        <v>6000</v>
      </c>
      <c r="J16" s="73">
        <f t="shared" si="9"/>
        <v>5400</v>
      </c>
      <c r="K16" s="73">
        <v>5400</v>
      </c>
      <c r="L16" s="90">
        <f t="shared" si="10"/>
        <v>3839.526</v>
      </c>
      <c r="M16" s="213">
        <v>3839.526</v>
      </c>
      <c r="N16" s="208">
        <f t="shared" si="3"/>
        <v>0.7110233333333333</v>
      </c>
      <c r="O16" s="73">
        <f t="shared" si="11"/>
        <v>5400</v>
      </c>
      <c r="P16" s="73">
        <f t="shared" si="5"/>
        <v>5400</v>
      </c>
      <c r="Q16" s="209">
        <f t="shared" si="4"/>
        <v>1</v>
      </c>
      <c r="R16" s="73">
        <f t="shared" si="12"/>
        <v>5400</v>
      </c>
      <c r="S16" s="73">
        <f t="shared" si="13"/>
        <v>5400</v>
      </c>
      <c r="T16" s="73">
        <f t="shared" si="6"/>
        <v>6000</v>
      </c>
      <c r="U16" s="73">
        <f t="shared" si="7"/>
        <v>5400</v>
      </c>
      <c r="V16" s="73">
        <f t="shared" si="14"/>
        <v>360</v>
      </c>
      <c r="W16" s="73">
        <v>360</v>
      </c>
      <c r="X16" s="74"/>
    </row>
    <row r="17" spans="1:24" ht="75">
      <c r="A17" s="71" t="s">
        <v>5</v>
      </c>
      <c r="B17" s="18" t="s">
        <v>78</v>
      </c>
      <c r="C17" s="72" t="s">
        <v>57</v>
      </c>
      <c r="D17" s="72" t="s">
        <v>66</v>
      </c>
      <c r="E17" s="72"/>
      <c r="F17" s="87" t="s">
        <v>64</v>
      </c>
      <c r="G17" s="23" t="s">
        <v>112</v>
      </c>
      <c r="H17" s="73">
        <f t="shared" si="8"/>
        <v>11200</v>
      </c>
      <c r="I17" s="26">
        <v>11200</v>
      </c>
      <c r="J17" s="73">
        <f t="shared" si="9"/>
        <v>7240</v>
      </c>
      <c r="K17" s="73">
        <v>7240</v>
      </c>
      <c r="L17" s="90">
        <f t="shared" si="10"/>
        <v>5294.31</v>
      </c>
      <c r="M17" s="241">
        <v>5294.31</v>
      </c>
      <c r="N17" s="208">
        <f t="shared" si="3"/>
        <v>0.7312582872928177</v>
      </c>
      <c r="O17" s="73">
        <f t="shared" si="11"/>
        <v>7240</v>
      </c>
      <c r="P17" s="73">
        <f t="shared" si="5"/>
        <v>7240</v>
      </c>
      <c r="Q17" s="209">
        <f t="shared" si="4"/>
        <v>1</v>
      </c>
      <c r="R17" s="73">
        <f t="shared" si="12"/>
        <v>7240</v>
      </c>
      <c r="S17" s="73">
        <f t="shared" si="13"/>
        <v>7240</v>
      </c>
      <c r="T17" s="73">
        <f t="shared" si="6"/>
        <v>11200</v>
      </c>
      <c r="U17" s="73">
        <f t="shared" si="7"/>
        <v>7240</v>
      </c>
      <c r="V17" s="73">
        <f t="shared" si="14"/>
        <v>3562</v>
      </c>
      <c r="W17" s="73">
        <v>3562</v>
      </c>
      <c r="X17" s="74"/>
    </row>
    <row r="18" spans="1:24" ht="75">
      <c r="A18" s="71" t="s">
        <v>11</v>
      </c>
      <c r="B18" s="18" t="s">
        <v>79</v>
      </c>
      <c r="C18" s="72" t="s">
        <v>57</v>
      </c>
      <c r="D18" s="72" t="s">
        <v>105</v>
      </c>
      <c r="E18" s="72"/>
      <c r="F18" s="87" t="s">
        <v>64</v>
      </c>
      <c r="G18" s="23" t="s">
        <v>113</v>
      </c>
      <c r="H18" s="73">
        <f t="shared" si="8"/>
        <v>46000</v>
      </c>
      <c r="I18" s="26">
        <v>46000</v>
      </c>
      <c r="J18" s="73">
        <f t="shared" si="9"/>
        <v>14200</v>
      </c>
      <c r="K18" s="73">
        <v>14200</v>
      </c>
      <c r="L18" s="73">
        <f t="shared" si="10"/>
        <v>12600</v>
      </c>
      <c r="M18" s="240">
        <v>12600</v>
      </c>
      <c r="N18" s="208">
        <f t="shared" si="3"/>
        <v>0.8873239436619719</v>
      </c>
      <c r="O18" s="73">
        <f t="shared" si="11"/>
        <v>14200</v>
      </c>
      <c r="P18" s="73">
        <f t="shared" si="5"/>
        <v>14200</v>
      </c>
      <c r="Q18" s="209">
        <f t="shared" si="4"/>
        <v>1</v>
      </c>
      <c r="R18" s="73">
        <f t="shared" si="12"/>
        <v>14200</v>
      </c>
      <c r="S18" s="73">
        <f t="shared" si="13"/>
        <v>14200</v>
      </c>
      <c r="T18" s="73">
        <f t="shared" si="6"/>
        <v>46000</v>
      </c>
      <c r="U18" s="73">
        <f t="shared" si="7"/>
        <v>14200</v>
      </c>
      <c r="V18" s="73">
        <f t="shared" si="14"/>
        <v>20000</v>
      </c>
      <c r="W18" s="73">
        <v>20000</v>
      </c>
      <c r="X18" s="74"/>
    </row>
    <row r="19" spans="1:24" ht="56.25">
      <c r="A19" s="71" t="s">
        <v>34</v>
      </c>
      <c r="B19" s="18" t="s">
        <v>80</v>
      </c>
      <c r="C19" s="72" t="s">
        <v>57</v>
      </c>
      <c r="D19" s="72" t="s">
        <v>105</v>
      </c>
      <c r="E19" s="72"/>
      <c r="F19" s="87" t="s">
        <v>64</v>
      </c>
      <c r="G19" s="23" t="s">
        <v>114</v>
      </c>
      <c r="H19" s="73">
        <f t="shared" si="8"/>
        <v>28000</v>
      </c>
      <c r="I19" s="26">
        <v>28000</v>
      </c>
      <c r="J19" s="73">
        <f t="shared" si="9"/>
        <v>8100</v>
      </c>
      <c r="K19" s="73">
        <v>8100</v>
      </c>
      <c r="L19" s="90">
        <f t="shared" si="10"/>
        <v>8091.123</v>
      </c>
      <c r="M19" s="213">
        <v>8091.123</v>
      </c>
      <c r="N19" s="208">
        <f t="shared" si="3"/>
        <v>0.998904074074074</v>
      </c>
      <c r="O19" s="73">
        <f t="shared" si="11"/>
        <v>8100</v>
      </c>
      <c r="P19" s="73">
        <f t="shared" si="5"/>
        <v>8100</v>
      </c>
      <c r="Q19" s="209">
        <f t="shared" si="4"/>
        <v>1</v>
      </c>
      <c r="R19" s="73">
        <f t="shared" si="12"/>
        <v>8100</v>
      </c>
      <c r="S19" s="73">
        <f t="shared" si="13"/>
        <v>8100</v>
      </c>
      <c r="T19" s="73">
        <f t="shared" si="6"/>
        <v>28000</v>
      </c>
      <c r="U19" s="73">
        <f t="shared" si="7"/>
        <v>8100</v>
      </c>
      <c r="V19" s="73">
        <f t="shared" si="14"/>
        <v>19441</v>
      </c>
      <c r="W19" s="73">
        <v>19441</v>
      </c>
      <c r="X19" s="74"/>
    </row>
    <row r="20" spans="1:24" ht="75">
      <c r="A20" s="71" t="s">
        <v>35</v>
      </c>
      <c r="B20" s="18" t="s">
        <v>81</v>
      </c>
      <c r="C20" s="72" t="s">
        <v>57</v>
      </c>
      <c r="D20" s="72" t="s">
        <v>66</v>
      </c>
      <c r="E20" s="72"/>
      <c r="F20" s="87" t="s">
        <v>64</v>
      </c>
      <c r="G20" s="23" t="s">
        <v>115</v>
      </c>
      <c r="H20" s="73">
        <f t="shared" si="8"/>
        <v>21500</v>
      </c>
      <c r="I20" s="26">
        <v>21500</v>
      </c>
      <c r="J20" s="73">
        <f t="shared" si="9"/>
        <v>6300</v>
      </c>
      <c r="K20" s="73">
        <v>6300</v>
      </c>
      <c r="L20" s="73">
        <f t="shared" si="10"/>
        <v>5437</v>
      </c>
      <c r="M20" s="28">
        <v>5437</v>
      </c>
      <c r="N20" s="208">
        <f t="shared" si="3"/>
        <v>0.863015873015873</v>
      </c>
      <c r="O20" s="73">
        <f t="shared" si="11"/>
        <v>6300</v>
      </c>
      <c r="P20" s="73">
        <f t="shared" si="5"/>
        <v>6300</v>
      </c>
      <c r="Q20" s="209">
        <f t="shared" si="4"/>
        <v>1</v>
      </c>
      <c r="R20" s="73">
        <f t="shared" si="12"/>
        <v>6300</v>
      </c>
      <c r="S20" s="73">
        <f t="shared" si="13"/>
        <v>6300</v>
      </c>
      <c r="T20" s="73">
        <f t="shared" si="6"/>
        <v>21500</v>
      </c>
      <c r="U20" s="73">
        <f t="shared" si="7"/>
        <v>6300</v>
      </c>
      <c r="V20" s="73">
        <f t="shared" si="14"/>
        <v>15040</v>
      </c>
      <c r="W20" s="73">
        <v>15040</v>
      </c>
      <c r="X20" s="74"/>
    </row>
    <row r="21" spans="1:24" ht="56.25">
      <c r="A21" s="71" t="s">
        <v>36</v>
      </c>
      <c r="B21" s="18" t="s">
        <v>82</v>
      </c>
      <c r="C21" s="72" t="s">
        <v>57</v>
      </c>
      <c r="D21" s="72" t="s">
        <v>105</v>
      </c>
      <c r="E21" s="72"/>
      <c r="F21" s="87" t="s">
        <v>64</v>
      </c>
      <c r="G21" s="23" t="s">
        <v>116</v>
      </c>
      <c r="H21" s="73">
        <f t="shared" si="8"/>
        <v>3000</v>
      </c>
      <c r="I21" s="26">
        <v>3000</v>
      </c>
      <c r="J21" s="73">
        <f t="shared" si="9"/>
        <v>2700</v>
      </c>
      <c r="K21" s="73">
        <v>2700</v>
      </c>
      <c r="L21" s="90">
        <f t="shared" si="10"/>
        <v>991.498</v>
      </c>
      <c r="M21" s="213">
        <v>991.498</v>
      </c>
      <c r="N21" s="208">
        <f t="shared" si="3"/>
        <v>0.3672214814814815</v>
      </c>
      <c r="O21" s="73">
        <f t="shared" si="11"/>
        <v>2700</v>
      </c>
      <c r="P21" s="73">
        <f t="shared" si="5"/>
        <v>2700</v>
      </c>
      <c r="Q21" s="209">
        <f t="shared" si="4"/>
        <v>1</v>
      </c>
      <c r="R21" s="73">
        <f t="shared" si="12"/>
        <v>2700</v>
      </c>
      <c r="S21" s="73">
        <f t="shared" si="13"/>
        <v>2700</v>
      </c>
      <c r="T21" s="73">
        <f t="shared" si="6"/>
        <v>3000</v>
      </c>
      <c r="U21" s="73">
        <f t="shared" si="7"/>
        <v>2700</v>
      </c>
      <c r="V21" s="73">
        <f t="shared" si="14"/>
        <v>33</v>
      </c>
      <c r="W21" s="73">
        <v>33</v>
      </c>
      <c r="X21" s="74"/>
    </row>
    <row r="22" spans="1:24" ht="56.25">
      <c r="A22" s="71" t="s">
        <v>37</v>
      </c>
      <c r="B22" s="18" t="s">
        <v>83</v>
      </c>
      <c r="C22" s="72" t="s">
        <v>57</v>
      </c>
      <c r="D22" s="72" t="s">
        <v>105</v>
      </c>
      <c r="E22" s="72"/>
      <c r="F22" s="87" t="s">
        <v>64</v>
      </c>
      <c r="G22" s="23" t="s">
        <v>117</v>
      </c>
      <c r="H22" s="73">
        <f t="shared" si="8"/>
        <v>1600</v>
      </c>
      <c r="I22" s="26">
        <v>1600</v>
      </c>
      <c r="J22" s="73">
        <f t="shared" si="9"/>
        <v>1514</v>
      </c>
      <c r="K22" s="73">
        <v>1514</v>
      </c>
      <c r="L22" s="90">
        <f t="shared" si="10"/>
        <v>1481.387</v>
      </c>
      <c r="M22" s="213">
        <v>1481.387</v>
      </c>
      <c r="N22" s="208">
        <f t="shared" si="3"/>
        <v>0.9784590488771466</v>
      </c>
      <c r="O22" s="73">
        <f t="shared" si="11"/>
        <v>1514</v>
      </c>
      <c r="P22" s="73">
        <f t="shared" si="5"/>
        <v>1514</v>
      </c>
      <c r="Q22" s="209">
        <f t="shared" si="4"/>
        <v>1</v>
      </c>
      <c r="R22" s="73">
        <f t="shared" si="12"/>
        <v>1514</v>
      </c>
      <c r="S22" s="73">
        <f t="shared" si="13"/>
        <v>1514</v>
      </c>
      <c r="T22" s="73">
        <f t="shared" si="6"/>
        <v>1600</v>
      </c>
      <c r="U22" s="73">
        <f t="shared" si="7"/>
        <v>1514</v>
      </c>
      <c r="V22" s="73">
        <f t="shared" si="14"/>
        <v>0</v>
      </c>
      <c r="W22" s="73">
        <v>0</v>
      </c>
      <c r="X22" s="74"/>
    </row>
    <row r="23" spans="1:24" ht="75">
      <c r="A23" s="71" t="s">
        <v>93</v>
      </c>
      <c r="B23" s="18" t="s">
        <v>84</v>
      </c>
      <c r="C23" s="72" t="s">
        <v>57</v>
      </c>
      <c r="D23" s="72" t="s">
        <v>105</v>
      </c>
      <c r="E23" s="72"/>
      <c r="F23" s="87" t="s">
        <v>64</v>
      </c>
      <c r="G23" s="23" t="s">
        <v>118</v>
      </c>
      <c r="H23" s="73">
        <f t="shared" si="8"/>
        <v>2462</v>
      </c>
      <c r="I23" s="26">
        <v>2462</v>
      </c>
      <c r="J23" s="73">
        <f t="shared" si="9"/>
        <v>2084</v>
      </c>
      <c r="K23" s="73">
        <v>2084</v>
      </c>
      <c r="L23" s="90">
        <f t="shared" si="10"/>
        <v>2018.105</v>
      </c>
      <c r="M23" s="213">
        <v>2018.105</v>
      </c>
      <c r="N23" s="208">
        <f t="shared" si="3"/>
        <v>0.968380518234165</v>
      </c>
      <c r="O23" s="73">
        <f t="shared" si="11"/>
        <v>2084</v>
      </c>
      <c r="P23" s="73">
        <f t="shared" si="5"/>
        <v>2084</v>
      </c>
      <c r="Q23" s="209">
        <f t="shared" si="4"/>
        <v>1</v>
      </c>
      <c r="R23" s="73">
        <f t="shared" si="12"/>
        <v>2084</v>
      </c>
      <c r="S23" s="73">
        <f t="shared" si="13"/>
        <v>2084</v>
      </c>
      <c r="T23" s="73">
        <f t="shared" si="6"/>
        <v>2462</v>
      </c>
      <c r="U23" s="73">
        <f t="shared" si="7"/>
        <v>2084</v>
      </c>
      <c r="V23" s="73">
        <f t="shared" si="14"/>
        <v>0</v>
      </c>
      <c r="W23" s="73">
        <v>0</v>
      </c>
      <c r="X23" s="74"/>
    </row>
    <row r="24" spans="1:24" ht="93.75">
      <c r="A24" s="71" t="s">
        <v>94</v>
      </c>
      <c r="B24" s="18" t="s">
        <v>85</v>
      </c>
      <c r="C24" s="72" t="s">
        <v>57</v>
      </c>
      <c r="D24" s="72" t="s">
        <v>108</v>
      </c>
      <c r="E24" s="72"/>
      <c r="F24" s="87" t="s">
        <v>64</v>
      </c>
      <c r="G24" s="23" t="s">
        <v>119</v>
      </c>
      <c r="H24" s="73">
        <f t="shared" si="8"/>
        <v>93900</v>
      </c>
      <c r="I24" s="26">
        <v>93900</v>
      </c>
      <c r="J24" s="73">
        <f t="shared" si="9"/>
        <v>30779.8</v>
      </c>
      <c r="K24" s="73">
        <v>30779.8</v>
      </c>
      <c r="L24" s="90">
        <f t="shared" si="10"/>
        <v>30779.8</v>
      </c>
      <c r="M24" s="213">
        <v>30779.8</v>
      </c>
      <c r="N24" s="208">
        <f t="shared" si="3"/>
        <v>1</v>
      </c>
      <c r="O24" s="73">
        <f t="shared" si="11"/>
        <v>30779.8</v>
      </c>
      <c r="P24" s="73">
        <f t="shared" si="5"/>
        <v>30779.8</v>
      </c>
      <c r="Q24" s="209">
        <f t="shared" si="4"/>
        <v>1</v>
      </c>
      <c r="R24" s="73">
        <f t="shared" si="12"/>
        <v>30779.8</v>
      </c>
      <c r="S24" s="73">
        <f t="shared" si="13"/>
        <v>30779.8</v>
      </c>
      <c r="T24" s="73">
        <f t="shared" si="6"/>
        <v>93900</v>
      </c>
      <c r="U24" s="73">
        <f t="shared" si="7"/>
        <v>30779.8</v>
      </c>
      <c r="V24" s="73">
        <f t="shared" si="14"/>
        <v>43120</v>
      </c>
      <c r="W24" s="73">
        <v>43120</v>
      </c>
      <c r="X24" s="74"/>
    </row>
    <row r="25" spans="1:24" ht="75">
      <c r="A25" s="71" t="s">
        <v>95</v>
      </c>
      <c r="B25" s="18" t="s">
        <v>86</v>
      </c>
      <c r="C25" s="72" t="s">
        <v>57</v>
      </c>
      <c r="D25" s="72" t="s">
        <v>107</v>
      </c>
      <c r="E25" s="72"/>
      <c r="F25" s="87" t="s">
        <v>64</v>
      </c>
      <c r="G25" s="23" t="s">
        <v>120</v>
      </c>
      <c r="H25" s="73">
        <f t="shared" si="8"/>
        <v>7000</v>
      </c>
      <c r="I25" s="26">
        <v>7000</v>
      </c>
      <c r="J25" s="73">
        <f t="shared" si="9"/>
        <v>4100</v>
      </c>
      <c r="K25" s="73">
        <v>4100</v>
      </c>
      <c r="L25" s="73">
        <f t="shared" si="10"/>
        <v>4100</v>
      </c>
      <c r="M25" s="28">
        <v>4100</v>
      </c>
      <c r="N25" s="208">
        <f t="shared" si="3"/>
        <v>1</v>
      </c>
      <c r="O25" s="73">
        <f t="shared" si="11"/>
        <v>4100</v>
      </c>
      <c r="P25" s="73">
        <f t="shared" si="5"/>
        <v>4100</v>
      </c>
      <c r="Q25" s="209">
        <f t="shared" si="4"/>
        <v>1</v>
      </c>
      <c r="R25" s="73">
        <f t="shared" si="12"/>
        <v>4100</v>
      </c>
      <c r="S25" s="73">
        <f t="shared" si="13"/>
        <v>4100</v>
      </c>
      <c r="T25" s="73">
        <f t="shared" si="6"/>
        <v>7000</v>
      </c>
      <c r="U25" s="73">
        <f t="shared" si="7"/>
        <v>4100</v>
      </c>
      <c r="V25" s="73">
        <f t="shared" si="14"/>
        <v>2160</v>
      </c>
      <c r="W25" s="73">
        <v>2160</v>
      </c>
      <c r="X25" s="74"/>
    </row>
    <row r="26" spans="1:24" ht="56.25">
      <c r="A26" s="71" t="s">
        <v>96</v>
      </c>
      <c r="B26" s="18" t="s">
        <v>87</v>
      </c>
      <c r="C26" s="72" t="s">
        <v>57</v>
      </c>
      <c r="D26" s="72" t="s">
        <v>66</v>
      </c>
      <c r="E26" s="72"/>
      <c r="F26" s="87" t="s">
        <v>64</v>
      </c>
      <c r="G26" s="23" t="s">
        <v>121</v>
      </c>
      <c r="H26" s="73">
        <f t="shared" si="8"/>
        <v>6200</v>
      </c>
      <c r="I26" s="26">
        <v>6200</v>
      </c>
      <c r="J26" s="73">
        <f t="shared" si="9"/>
        <v>3600</v>
      </c>
      <c r="K26" s="73">
        <v>3600</v>
      </c>
      <c r="L26" s="90">
        <f t="shared" si="10"/>
        <v>3093.508</v>
      </c>
      <c r="M26" s="241">
        <v>3093.508</v>
      </c>
      <c r="N26" s="208">
        <f t="shared" si="3"/>
        <v>0.8593077777777777</v>
      </c>
      <c r="O26" s="73">
        <f t="shared" si="11"/>
        <v>3600</v>
      </c>
      <c r="P26" s="73">
        <f t="shared" si="5"/>
        <v>3600</v>
      </c>
      <c r="Q26" s="209">
        <f t="shared" si="4"/>
        <v>1</v>
      </c>
      <c r="R26" s="73">
        <f t="shared" si="12"/>
        <v>3600</v>
      </c>
      <c r="S26" s="73">
        <f t="shared" si="13"/>
        <v>3600</v>
      </c>
      <c r="T26" s="73">
        <f t="shared" si="6"/>
        <v>6200</v>
      </c>
      <c r="U26" s="73">
        <f t="shared" si="7"/>
        <v>3600</v>
      </c>
      <c r="V26" s="73">
        <f t="shared" si="14"/>
        <v>2417</v>
      </c>
      <c r="W26" s="73">
        <v>2417</v>
      </c>
      <c r="X26" s="74"/>
    </row>
    <row r="27" spans="1:24" ht="56.25">
      <c r="A27" s="71" t="s">
        <v>97</v>
      </c>
      <c r="B27" s="18" t="s">
        <v>88</v>
      </c>
      <c r="C27" s="72" t="s">
        <v>57</v>
      </c>
      <c r="D27" s="72" t="s">
        <v>105</v>
      </c>
      <c r="E27" s="72"/>
      <c r="F27" s="87" t="s">
        <v>64</v>
      </c>
      <c r="G27" s="23" t="s">
        <v>122</v>
      </c>
      <c r="H27" s="73">
        <f t="shared" si="8"/>
        <v>3431</v>
      </c>
      <c r="I27" s="26">
        <v>3431</v>
      </c>
      <c r="J27" s="73">
        <f t="shared" si="9"/>
        <v>3087.9</v>
      </c>
      <c r="K27" s="73">
        <v>3087.9</v>
      </c>
      <c r="L27" s="90">
        <f t="shared" si="10"/>
        <v>1187.589</v>
      </c>
      <c r="M27" s="213">
        <v>1187.589</v>
      </c>
      <c r="N27" s="208">
        <f t="shared" si="3"/>
        <v>0.38459438453317785</v>
      </c>
      <c r="O27" s="73">
        <f t="shared" si="11"/>
        <v>3087.9</v>
      </c>
      <c r="P27" s="73">
        <f t="shared" si="5"/>
        <v>3087.9</v>
      </c>
      <c r="Q27" s="209">
        <f t="shared" si="4"/>
        <v>1</v>
      </c>
      <c r="R27" s="73">
        <f t="shared" si="12"/>
        <v>3087.9</v>
      </c>
      <c r="S27" s="73">
        <f t="shared" si="13"/>
        <v>3087.9</v>
      </c>
      <c r="T27" s="73">
        <f t="shared" si="6"/>
        <v>3431</v>
      </c>
      <c r="U27" s="73">
        <f t="shared" si="7"/>
        <v>3087.9</v>
      </c>
      <c r="V27" s="73">
        <f t="shared" si="14"/>
        <v>333.0999999999999</v>
      </c>
      <c r="W27" s="73">
        <v>333.0999999999999</v>
      </c>
      <c r="X27" s="74"/>
    </row>
    <row r="28" spans="1:24" ht="56.25">
      <c r="A28" s="71" t="s">
        <v>98</v>
      </c>
      <c r="B28" s="18" t="s">
        <v>89</v>
      </c>
      <c r="C28" s="72" t="s">
        <v>57</v>
      </c>
      <c r="D28" s="72" t="s">
        <v>106</v>
      </c>
      <c r="E28" s="72"/>
      <c r="F28" s="87" t="s">
        <v>64</v>
      </c>
      <c r="G28" s="23" t="s">
        <v>123</v>
      </c>
      <c r="H28" s="73">
        <f t="shared" si="8"/>
        <v>5000</v>
      </c>
      <c r="I28" s="26">
        <v>5000</v>
      </c>
      <c r="J28" s="73">
        <f t="shared" si="9"/>
        <v>4500</v>
      </c>
      <c r="K28" s="73">
        <v>4500</v>
      </c>
      <c r="L28" s="90">
        <f t="shared" si="10"/>
        <v>2948.067</v>
      </c>
      <c r="M28" s="213">
        <v>2948.067</v>
      </c>
      <c r="N28" s="208">
        <f t="shared" si="3"/>
        <v>0.655126</v>
      </c>
      <c r="O28" s="73">
        <f t="shared" si="11"/>
        <v>4500</v>
      </c>
      <c r="P28" s="73">
        <f t="shared" si="5"/>
        <v>4500</v>
      </c>
      <c r="Q28" s="209">
        <f t="shared" si="4"/>
        <v>1</v>
      </c>
      <c r="R28" s="73">
        <f t="shared" si="12"/>
        <v>4500</v>
      </c>
      <c r="S28" s="73">
        <f t="shared" si="13"/>
        <v>4500</v>
      </c>
      <c r="T28" s="73">
        <f t="shared" si="6"/>
        <v>5000</v>
      </c>
      <c r="U28" s="73">
        <f t="shared" si="7"/>
        <v>4500</v>
      </c>
      <c r="V28" s="73">
        <f t="shared" si="14"/>
        <v>485</v>
      </c>
      <c r="W28" s="73">
        <v>485</v>
      </c>
      <c r="X28" s="74"/>
    </row>
    <row r="29" spans="1:24" ht="75">
      <c r="A29" s="71" t="s">
        <v>99</v>
      </c>
      <c r="B29" s="18" t="s">
        <v>90</v>
      </c>
      <c r="C29" s="72" t="s">
        <v>57</v>
      </c>
      <c r="D29" s="72" t="s">
        <v>66</v>
      </c>
      <c r="E29" s="72"/>
      <c r="F29" s="87" t="s">
        <v>64</v>
      </c>
      <c r="G29" s="23" t="s">
        <v>124</v>
      </c>
      <c r="H29" s="73">
        <f t="shared" si="8"/>
        <v>560</v>
      </c>
      <c r="I29" s="26">
        <v>560</v>
      </c>
      <c r="J29" s="73">
        <f t="shared" si="9"/>
        <v>517</v>
      </c>
      <c r="K29" s="73">
        <v>517</v>
      </c>
      <c r="L29" s="90">
        <f t="shared" si="10"/>
        <v>511.365</v>
      </c>
      <c r="M29" s="213">
        <v>511.365</v>
      </c>
      <c r="N29" s="208">
        <f t="shared" si="3"/>
        <v>0.9891005802707931</v>
      </c>
      <c r="O29" s="73">
        <f t="shared" si="11"/>
        <v>517</v>
      </c>
      <c r="P29" s="73">
        <f t="shared" si="5"/>
        <v>517</v>
      </c>
      <c r="Q29" s="209">
        <f t="shared" si="4"/>
        <v>1</v>
      </c>
      <c r="R29" s="73">
        <f t="shared" si="12"/>
        <v>517</v>
      </c>
      <c r="S29" s="73">
        <f t="shared" si="13"/>
        <v>517</v>
      </c>
      <c r="T29" s="73">
        <f t="shared" si="6"/>
        <v>560</v>
      </c>
      <c r="U29" s="73">
        <f t="shared" si="7"/>
        <v>517</v>
      </c>
      <c r="V29" s="73">
        <f t="shared" si="14"/>
        <v>0</v>
      </c>
      <c r="W29" s="73"/>
      <c r="X29" s="74"/>
    </row>
    <row r="30" spans="1:24" ht="75">
      <c r="A30" s="71" t="s">
        <v>100</v>
      </c>
      <c r="B30" s="18" t="s">
        <v>91</v>
      </c>
      <c r="C30" s="72" t="s">
        <v>57</v>
      </c>
      <c r="D30" s="72" t="s">
        <v>66</v>
      </c>
      <c r="E30" s="72"/>
      <c r="F30" s="87" t="s">
        <v>64</v>
      </c>
      <c r="G30" s="23" t="s">
        <v>125</v>
      </c>
      <c r="H30" s="73">
        <f t="shared" si="8"/>
        <v>1900</v>
      </c>
      <c r="I30" s="26">
        <v>1900</v>
      </c>
      <c r="J30" s="73">
        <f t="shared" si="9"/>
        <v>1388</v>
      </c>
      <c r="K30" s="73">
        <v>1388</v>
      </c>
      <c r="L30" s="90">
        <f t="shared" si="10"/>
        <v>1170.168</v>
      </c>
      <c r="M30" s="213">
        <v>1170.168</v>
      </c>
      <c r="N30" s="208">
        <f t="shared" si="3"/>
        <v>0.8430605187319884</v>
      </c>
      <c r="O30" s="73">
        <f t="shared" si="11"/>
        <v>1388</v>
      </c>
      <c r="P30" s="73">
        <f t="shared" si="5"/>
        <v>1388</v>
      </c>
      <c r="Q30" s="209">
        <f t="shared" si="4"/>
        <v>1</v>
      </c>
      <c r="R30" s="73">
        <f t="shared" si="12"/>
        <v>1388</v>
      </c>
      <c r="S30" s="73">
        <f t="shared" si="13"/>
        <v>1388</v>
      </c>
      <c r="T30" s="73">
        <f t="shared" si="6"/>
        <v>1900</v>
      </c>
      <c r="U30" s="73">
        <f t="shared" si="7"/>
        <v>1388</v>
      </c>
      <c r="V30" s="73">
        <f t="shared" si="14"/>
        <v>0</v>
      </c>
      <c r="W30" s="73"/>
      <c r="X30" s="74"/>
    </row>
    <row r="31" spans="1:24" ht="56.25">
      <c r="A31" s="71" t="s">
        <v>101</v>
      </c>
      <c r="B31" s="18" t="s">
        <v>92</v>
      </c>
      <c r="C31" s="72" t="s">
        <v>57</v>
      </c>
      <c r="D31" s="72" t="s">
        <v>106</v>
      </c>
      <c r="E31" s="72"/>
      <c r="F31" s="87" t="s">
        <v>64</v>
      </c>
      <c r="G31" s="23" t="s">
        <v>126</v>
      </c>
      <c r="H31" s="73">
        <f t="shared" si="8"/>
        <v>1050</v>
      </c>
      <c r="I31" s="26">
        <v>1050</v>
      </c>
      <c r="J31" s="73">
        <f t="shared" si="9"/>
        <v>878</v>
      </c>
      <c r="K31" s="73">
        <v>878</v>
      </c>
      <c r="L31" s="90">
        <f t="shared" si="10"/>
        <v>111.366</v>
      </c>
      <c r="M31" s="213">
        <v>111.366</v>
      </c>
      <c r="N31" s="208">
        <f>+L31/J31</f>
        <v>0.12684054669703873</v>
      </c>
      <c r="O31" s="73">
        <f t="shared" si="11"/>
        <v>878</v>
      </c>
      <c r="P31" s="73">
        <f t="shared" si="5"/>
        <v>878</v>
      </c>
      <c r="Q31" s="209">
        <f t="shared" si="4"/>
        <v>1</v>
      </c>
      <c r="R31" s="73">
        <f t="shared" si="12"/>
        <v>878</v>
      </c>
      <c r="S31" s="73">
        <f t="shared" si="13"/>
        <v>878</v>
      </c>
      <c r="T31" s="73">
        <f t="shared" si="6"/>
        <v>1050</v>
      </c>
      <c r="U31" s="73">
        <f t="shared" si="7"/>
        <v>878</v>
      </c>
      <c r="V31" s="73">
        <f t="shared" si="14"/>
        <v>0</v>
      </c>
      <c r="W31" s="73"/>
      <c r="X31" s="74"/>
    </row>
    <row r="32" spans="1:24" s="78" customFormat="1" ht="37.5">
      <c r="A32" s="75" t="s">
        <v>57</v>
      </c>
      <c r="B32" s="21" t="s">
        <v>102</v>
      </c>
      <c r="C32" s="76"/>
      <c r="D32" s="76"/>
      <c r="E32" s="76"/>
      <c r="F32" s="76"/>
      <c r="G32" s="76"/>
      <c r="H32" s="77">
        <f>+H33</f>
        <v>600</v>
      </c>
      <c r="I32" s="77">
        <f aca="true" t="shared" si="15" ref="I32:W33">+I33</f>
        <v>600</v>
      </c>
      <c r="J32" s="77">
        <f t="shared" si="15"/>
        <v>70</v>
      </c>
      <c r="K32" s="77">
        <f t="shared" si="15"/>
        <v>70</v>
      </c>
      <c r="L32" s="77">
        <f t="shared" si="15"/>
        <v>0</v>
      </c>
      <c r="M32" s="77">
        <f t="shared" si="15"/>
        <v>0</v>
      </c>
      <c r="N32" s="206">
        <f>+L32/J32</f>
        <v>0</v>
      </c>
      <c r="O32" s="77">
        <f t="shared" si="15"/>
        <v>70</v>
      </c>
      <c r="P32" s="77">
        <f t="shared" si="15"/>
        <v>70</v>
      </c>
      <c r="Q32" s="212">
        <f t="shared" si="4"/>
        <v>1</v>
      </c>
      <c r="R32" s="77">
        <f t="shared" si="15"/>
        <v>270</v>
      </c>
      <c r="S32" s="77">
        <f t="shared" si="15"/>
        <v>270</v>
      </c>
      <c r="T32" s="77">
        <f t="shared" si="15"/>
        <v>600</v>
      </c>
      <c r="U32" s="77">
        <f t="shared" si="15"/>
        <v>270</v>
      </c>
      <c r="V32" s="77">
        <f t="shared" si="15"/>
        <v>0</v>
      </c>
      <c r="W32" s="77">
        <f t="shared" si="15"/>
        <v>0</v>
      </c>
      <c r="X32" s="77"/>
    </row>
    <row r="33" spans="1:24" s="78" customFormat="1" ht="45" customHeight="1">
      <c r="A33" s="66" t="s">
        <v>28</v>
      </c>
      <c r="B33" s="21" t="s">
        <v>51</v>
      </c>
      <c r="C33" s="76"/>
      <c r="D33" s="76"/>
      <c r="E33" s="76"/>
      <c r="F33" s="76"/>
      <c r="G33" s="76"/>
      <c r="H33" s="77">
        <f>+H34</f>
        <v>600</v>
      </c>
      <c r="I33" s="77">
        <f t="shared" si="15"/>
        <v>600</v>
      </c>
      <c r="J33" s="77">
        <f t="shared" si="15"/>
        <v>70</v>
      </c>
      <c r="K33" s="77">
        <f t="shared" si="15"/>
        <v>70</v>
      </c>
      <c r="L33" s="77">
        <f t="shared" si="15"/>
        <v>0</v>
      </c>
      <c r="M33" s="77">
        <f t="shared" si="15"/>
        <v>0</v>
      </c>
      <c r="N33" s="206">
        <f>+L33/J33</f>
        <v>0</v>
      </c>
      <c r="O33" s="77">
        <f t="shared" si="15"/>
        <v>70</v>
      </c>
      <c r="P33" s="77">
        <f t="shared" si="15"/>
        <v>70</v>
      </c>
      <c r="Q33" s="212">
        <f t="shared" si="4"/>
        <v>1</v>
      </c>
      <c r="R33" s="77">
        <f t="shared" si="15"/>
        <v>270</v>
      </c>
      <c r="S33" s="77">
        <f t="shared" si="15"/>
        <v>270</v>
      </c>
      <c r="T33" s="77">
        <f t="shared" si="15"/>
        <v>600</v>
      </c>
      <c r="U33" s="77">
        <f t="shared" si="15"/>
        <v>270</v>
      </c>
      <c r="V33" s="77"/>
      <c r="W33" s="77"/>
      <c r="X33" s="77"/>
    </row>
    <row r="34" spans="1:24" ht="54.75" customHeight="1">
      <c r="A34" s="71" t="s">
        <v>10</v>
      </c>
      <c r="B34" s="18" t="s">
        <v>103</v>
      </c>
      <c r="C34" s="72"/>
      <c r="D34" s="72" t="s">
        <v>67</v>
      </c>
      <c r="E34" s="72"/>
      <c r="F34" s="72" t="s">
        <v>104</v>
      </c>
      <c r="G34" s="25" t="s">
        <v>127</v>
      </c>
      <c r="H34" s="74">
        <f>+I34</f>
        <v>600</v>
      </c>
      <c r="I34" s="74">
        <v>600</v>
      </c>
      <c r="J34" s="74">
        <f>+K34</f>
        <v>70</v>
      </c>
      <c r="K34" s="74">
        <v>70</v>
      </c>
      <c r="L34" s="74"/>
      <c r="M34" s="74"/>
      <c r="N34" s="195">
        <f>+L34/J34</f>
        <v>0</v>
      </c>
      <c r="O34" s="74">
        <f>+P34</f>
        <v>70</v>
      </c>
      <c r="P34" s="74">
        <f>+K34</f>
        <v>70</v>
      </c>
      <c r="Q34" s="209">
        <f t="shared" si="4"/>
        <v>1</v>
      </c>
      <c r="R34" s="74">
        <f>+S34</f>
        <v>270</v>
      </c>
      <c r="S34" s="74">
        <f>200+J34</f>
        <v>270</v>
      </c>
      <c r="T34" s="73">
        <f>+I34</f>
        <v>600</v>
      </c>
      <c r="U34" s="74">
        <f>+R34</f>
        <v>270</v>
      </c>
      <c r="V34" s="74"/>
      <c r="W34" s="74"/>
      <c r="X34" s="74"/>
    </row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>
      <c r="B47" s="56" t="s">
        <v>18</v>
      </c>
    </row>
    <row r="48" spans="2:23" ht="27.75" customHeight="1"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82"/>
      <c r="U48" s="82"/>
      <c r="V48" s="82"/>
      <c r="W48" s="82"/>
    </row>
    <row r="49" ht="27.75" customHeight="1"/>
    <row r="50" spans="1:24" ht="27.75" customHeight="1">
      <c r="A50" s="83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</row>
    <row r="51" spans="1:24" ht="27.75" customHeight="1">
      <c r="A51" s="83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</row>
    <row r="52" spans="1:24" ht="27.75" customHeight="1">
      <c r="A52" s="83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</row>
    <row r="53" spans="1:24" ht="27.75" customHeight="1">
      <c r="A53" s="83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</row>
    <row r="54" spans="1:24" ht="27.75" customHeight="1">
      <c r="A54" s="83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</row>
    <row r="55" spans="1:24" ht="27.75" customHeight="1">
      <c r="A55" s="83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</row>
    <row r="56" spans="1:24" ht="27.75" customHeight="1">
      <c r="A56" s="83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</row>
    <row r="57" spans="1:24" ht="27.75" customHeight="1">
      <c r="A57" s="83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</row>
    <row r="58" spans="1:24" ht="27.75" customHeight="1">
      <c r="A58" s="83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</row>
    <row r="59" spans="1:24" ht="27.75" customHeight="1">
      <c r="A59" s="83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</row>
    <row r="60" spans="1:24" ht="27.75" customHeight="1">
      <c r="A60" s="83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</row>
    <row r="61" spans="1:24" ht="27.75" customHeight="1">
      <c r="A61" s="83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</row>
    <row r="62" spans="1:24" ht="27.75" customHeight="1">
      <c r="A62" s="83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</row>
    <row r="63" spans="1:24" ht="27.75" customHeight="1">
      <c r="A63" s="83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</row>
    <row r="64" spans="1:24" ht="27.75" customHeight="1">
      <c r="A64" s="83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</row>
    <row r="65" spans="1:24" ht="27.75" customHeight="1">
      <c r="A65" s="83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</row>
    <row r="66" spans="1:24" ht="27.75" customHeight="1">
      <c r="A66" s="83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</row>
    <row r="67" spans="1:24" ht="27.75" customHeight="1">
      <c r="A67" s="83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</row>
    <row r="68" spans="1:24" ht="27.75" customHeight="1">
      <c r="A68" s="83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</row>
    <row r="69" spans="1:24" ht="27.75" customHeight="1">
      <c r="A69" s="83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</row>
    <row r="70" spans="1:24" ht="27.75" customHeight="1">
      <c r="A70" s="83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</row>
    <row r="71" spans="1:24" ht="27.75" customHeight="1">
      <c r="A71" s="83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</row>
    <row r="72" spans="1:24" ht="27.75" customHeight="1">
      <c r="A72" s="83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</row>
    <row r="73" spans="1:24" ht="27.75" customHeight="1">
      <c r="A73" s="83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</row>
    <row r="74" spans="1:24" ht="27.75" customHeight="1">
      <c r="A74" s="83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</row>
    <row r="75" spans="1:24" ht="27.75" customHeight="1">
      <c r="A75" s="83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</row>
    <row r="76" spans="1:24" ht="27.75" customHeight="1">
      <c r="A76" s="83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</row>
    <row r="77" spans="1:24" ht="27.75" customHeight="1">
      <c r="A77" s="83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</row>
    <row r="78" spans="1:24" ht="27.75" customHeight="1">
      <c r="A78" s="83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</row>
    <row r="79" spans="1:24" ht="27.75" customHeight="1">
      <c r="A79" s="83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</row>
    <row r="80" spans="1:24" ht="27.75" customHeight="1">
      <c r="A80" s="83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</row>
    <row r="81" spans="1:24" ht="27.75" customHeight="1">
      <c r="A81" s="83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</row>
    <row r="82" spans="1:24" ht="27.75" customHeight="1">
      <c r="A82" s="83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</row>
    <row r="83" spans="1:24" ht="27.75" customHeight="1">
      <c r="A83" s="83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</row>
    <row r="84" spans="1:24" ht="27.75" customHeight="1">
      <c r="A84" s="83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</row>
    <row r="85" spans="1:24" ht="27.75" customHeight="1">
      <c r="A85" s="83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</row>
    <row r="86" spans="1:24" ht="27.75" customHeight="1">
      <c r="A86" s="83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</row>
    <row r="87" spans="1:24" ht="27.75" customHeight="1">
      <c r="A87" s="83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</row>
    <row r="88" spans="1:24" ht="27.75" customHeight="1">
      <c r="A88" s="83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</row>
    <row r="89" spans="1:24" ht="27.75" customHeight="1">
      <c r="A89" s="83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</row>
    <row r="90" spans="1:24" ht="27.75" customHeight="1">
      <c r="A90" s="83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</row>
    <row r="91" spans="1:24" ht="27.75" customHeight="1">
      <c r="A91" s="83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</row>
    <row r="92" spans="1:24" ht="27.75" customHeight="1">
      <c r="A92" s="83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</row>
    <row r="93" spans="1:24" ht="27.75" customHeight="1">
      <c r="A93" s="83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</row>
    <row r="94" spans="1:24" ht="27.75" customHeight="1">
      <c r="A94" s="83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</row>
    <row r="95" spans="1:24" ht="27.75" customHeight="1">
      <c r="A95" s="83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</row>
    <row r="96" spans="1:24" ht="27.75" customHeight="1">
      <c r="A96" s="83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</row>
    <row r="97" spans="1:24" ht="27.75" customHeight="1">
      <c r="A97" s="83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</row>
    <row r="98" spans="1:24" ht="27.75" customHeight="1">
      <c r="A98" s="83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</row>
    <row r="99" spans="1:24" ht="27.75" customHeight="1">
      <c r="A99" s="83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</row>
    <row r="100" spans="1:24" ht="27.75" customHeight="1">
      <c r="A100" s="83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</row>
    <row r="101" spans="1:24" ht="27.75" customHeight="1">
      <c r="A101" s="83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</row>
    <row r="102" spans="1:24" ht="27.75" customHeight="1">
      <c r="A102" s="83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</row>
    <row r="103" spans="1:24" ht="27.75" customHeight="1">
      <c r="A103" s="83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</row>
    <row r="104" spans="1:24" ht="27.75" customHeight="1">
      <c r="A104" s="83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</row>
    <row r="105" spans="1:24" ht="27.75" customHeight="1">
      <c r="A105" s="83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</row>
    <row r="106" spans="1:24" ht="27.75" customHeight="1">
      <c r="A106" s="83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</row>
    <row r="107" spans="1:24" ht="27.75" customHeight="1">
      <c r="A107" s="83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</row>
    <row r="108" spans="1:24" ht="27.75" customHeight="1">
      <c r="A108" s="83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</row>
    <row r="109" spans="1:24" ht="27.75" customHeight="1">
      <c r="A109" s="83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</row>
    <row r="110" spans="1:24" ht="27.75" customHeight="1">
      <c r="A110" s="83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</row>
    <row r="111" spans="1:24" ht="27.75" customHeight="1">
      <c r="A111" s="83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</row>
    <row r="112" spans="1:24" ht="27.75" customHeight="1">
      <c r="A112" s="83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</row>
    <row r="113" spans="1:24" ht="27.75" customHeight="1">
      <c r="A113" s="83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</row>
    <row r="114" spans="1:24" ht="27.75" customHeight="1">
      <c r="A114" s="83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</row>
    <row r="115" spans="1:24" ht="27.75" customHeight="1">
      <c r="A115" s="83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</row>
    <row r="116" spans="1:24" ht="27.75" customHeight="1">
      <c r="A116" s="83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</row>
    <row r="117" spans="1:24" ht="27.75" customHeight="1">
      <c r="A117" s="83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</row>
    <row r="118" spans="1:24" ht="27.75" customHeight="1">
      <c r="A118" s="83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</row>
    <row r="119" spans="1:24" ht="27.75" customHeight="1">
      <c r="A119" s="83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</row>
    <row r="120" spans="1:24" ht="27.75" customHeight="1">
      <c r="A120" s="83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</row>
    <row r="121" spans="1:24" ht="27.75" customHeight="1">
      <c r="A121" s="83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</row>
    <row r="122" spans="1:24" ht="27.75" customHeight="1">
      <c r="A122" s="83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</row>
    <row r="123" spans="1:24" ht="27.75" customHeight="1">
      <c r="A123" s="83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</row>
    <row r="124" spans="1:24" ht="27.75" customHeight="1">
      <c r="A124" s="83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</row>
    <row r="125" spans="1:24" ht="27.75" customHeight="1">
      <c r="A125" s="83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</row>
    <row r="126" spans="1:24" ht="27.75" customHeight="1">
      <c r="A126" s="83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</row>
    <row r="127" spans="1:24" ht="27.75" customHeight="1">
      <c r="A127" s="83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</row>
    <row r="128" spans="1:24" ht="27.75" customHeight="1">
      <c r="A128" s="83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</row>
    <row r="129" spans="1:24" ht="27.75" customHeight="1">
      <c r="A129" s="83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</row>
    <row r="130" spans="1:24" ht="27.75" customHeight="1">
      <c r="A130" s="83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</row>
    <row r="131" spans="1:24" ht="27.75" customHeight="1">
      <c r="A131" s="83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</row>
    <row r="132" spans="1:24" ht="27.75" customHeight="1">
      <c r="A132" s="83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</row>
    <row r="133" spans="1:24" ht="27.75" customHeight="1">
      <c r="A133" s="83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</row>
    <row r="134" spans="1:24" ht="27.75" customHeight="1">
      <c r="A134" s="83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</row>
    <row r="135" spans="1:24" ht="27.75" customHeight="1">
      <c r="A135" s="83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</row>
    <row r="136" spans="1:24" ht="27.75" customHeight="1">
      <c r="A136" s="83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</row>
    <row r="137" spans="1:24" ht="27.75" customHeight="1">
      <c r="A137" s="83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</row>
    <row r="138" spans="1:24" ht="27.75" customHeight="1">
      <c r="A138" s="83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</row>
    <row r="139" spans="1:24" ht="27.75" customHeight="1">
      <c r="A139" s="83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</row>
    <row r="140" spans="1:24" ht="27.75" customHeight="1">
      <c r="A140" s="83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</row>
    <row r="141" spans="1:24" ht="27.75" customHeight="1">
      <c r="A141" s="83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</row>
    <row r="142" spans="1:24" ht="27.75" customHeight="1">
      <c r="A142" s="83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</row>
    <row r="143" spans="1:24" ht="27.75" customHeight="1">
      <c r="A143" s="83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</row>
    <row r="144" spans="1:24" ht="27.75" customHeight="1">
      <c r="A144" s="83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</row>
    <row r="145" spans="1:24" ht="27.75" customHeight="1">
      <c r="A145" s="83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</row>
    <row r="146" spans="1:24" ht="27.75" customHeight="1">
      <c r="A146" s="83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</row>
    <row r="147" spans="1:24" ht="27.75" customHeight="1">
      <c r="A147" s="83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</row>
    <row r="148" spans="1:24" ht="27.75" customHeight="1">
      <c r="A148" s="83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</row>
    <row r="149" spans="1:24" ht="27.75" customHeight="1">
      <c r="A149" s="83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</row>
    <row r="150" spans="1:24" ht="27.75" customHeight="1">
      <c r="A150" s="83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</row>
    <row r="151" spans="1:24" ht="27.75" customHeight="1">
      <c r="A151" s="83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</row>
    <row r="152" spans="1:24" ht="27.75" customHeight="1">
      <c r="A152" s="83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</row>
    <row r="153" spans="1:24" ht="27.75" customHeight="1">
      <c r="A153" s="83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</row>
    <row r="154" spans="1:24" ht="27.75" customHeight="1">
      <c r="A154" s="83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</row>
    <row r="155" spans="1:24" ht="27.75" customHeight="1">
      <c r="A155" s="83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</row>
    <row r="156" spans="1:24" ht="27.75" customHeight="1">
      <c r="A156" s="83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</row>
    <row r="157" spans="1:24" ht="27.75" customHeight="1">
      <c r="A157" s="83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</row>
    <row r="158" spans="1:24" ht="27.75" customHeight="1">
      <c r="A158" s="83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</row>
    <row r="159" spans="1:24" ht="27.75" customHeight="1">
      <c r="A159" s="83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</row>
    <row r="160" spans="1:24" ht="27.75" customHeight="1">
      <c r="A160" s="83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</row>
    <row r="161" spans="1:24" ht="27.75" customHeight="1">
      <c r="A161" s="83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</row>
    <row r="162" spans="1:24" ht="27.75" customHeight="1">
      <c r="A162" s="83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</row>
    <row r="163" spans="1:24" ht="27.75" customHeight="1">
      <c r="A163" s="83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</row>
    <row r="164" spans="1:24" ht="27.75" customHeight="1">
      <c r="A164" s="83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</row>
    <row r="165" spans="1:24" ht="27.75" customHeight="1">
      <c r="A165" s="83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</row>
    <row r="166" spans="1:24" ht="27.75" customHeight="1">
      <c r="A166" s="83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</row>
    <row r="167" spans="1:24" ht="27.75" customHeight="1">
      <c r="A167" s="83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</row>
    <row r="168" spans="1:24" ht="27.75" customHeight="1">
      <c r="A168" s="83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</row>
    <row r="169" spans="1:24" ht="27.75" customHeight="1">
      <c r="A169" s="83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</row>
    <row r="170" spans="1:24" ht="27.75" customHeight="1">
      <c r="A170" s="83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</row>
    <row r="171" spans="1:24" ht="27.75" customHeight="1">
      <c r="A171" s="83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</row>
    <row r="172" spans="1:24" ht="27.75" customHeight="1">
      <c r="A172" s="83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</row>
    <row r="173" spans="1:24" ht="27.75" customHeight="1">
      <c r="A173" s="83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</row>
    <row r="174" spans="1:24" ht="27.75" customHeight="1">
      <c r="A174" s="83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</row>
    <row r="175" spans="1:24" ht="27.75" customHeight="1">
      <c r="A175" s="83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</row>
    <row r="176" spans="1:24" ht="27.75" customHeight="1">
      <c r="A176" s="83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</row>
    <row r="177" spans="1:24" ht="27.75" customHeight="1">
      <c r="A177" s="83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</row>
    <row r="178" spans="1:24" ht="27.75" customHeight="1">
      <c r="A178" s="83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</row>
    <row r="179" spans="1:24" ht="27.75" customHeight="1">
      <c r="A179" s="83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</row>
    <row r="180" spans="1:24" ht="27.75" customHeight="1">
      <c r="A180" s="83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</row>
    <row r="181" spans="1:24" ht="27.75" customHeight="1">
      <c r="A181" s="83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</row>
    <row r="182" spans="1:24" ht="27.75" customHeight="1">
      <c r="A182" s="83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</row>
    <row r="183" spans="1:24" ht="27.75" customHeight="1">
      <c r="A183" s="83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</row>
    <row r="184" spans="1:24" ht="27.75" customHeight="1">
      <c r="A184" s="83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</row>
    <row r="185" spans="1:24" ht="27.75" customHeight="1">
      <c r="A185" s="83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</row>
    <row r="186" spans="1:24" ht="27.75" customHeight="1">
      <c r="A186" s="83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</row>
    <row r="187" spans="1:24" ht="27.75" customHeight="1">
      <c r="A187" s="83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</row>
    <row r="188" spans="1:24" ht="27.75" customHeight="1">
      <c r="A188" s="83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</row>
    <row r="189" spans="1:24" ht="27.75" customHeight="1">
      <c r="A189" s="83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</row>
    <row r="190" spans="1:24" ht="27.75" customHeight="1">
      <c r="A190" s="83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</row>
    <row r="191" spans="1:24" ht="27.75" customHeight="1">
      <c r="A191" s="83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</row>
    <row r="192" spans="1:24" ht="27.75" customHeight="1">
      <c r="A192" s="83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</row>
    <row r="193" spans="1:24" ht="27.75" customHeight="1">
      <c r="A193" s="83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</row>
    <row r="194" spans="1:24" ht="27.75" customHeight="1">
      <c r="A194" s="83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</row>
    <row r="195" spans="1:24" ht="27.75" customHeight="1">
      <c r="A195" s="83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</row>
    <row r="196" spans="1:24" ht="27.75" customHeight="1">
      <c r="A196" s="83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</row>
    <row r="197" spans="1:24" ht="27.75" customHeight="1">
      <c r="A197" s="83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</row>
    <row r="198" spans="1:24" ht="27.75" customHeight="1">
      <c r="A198" s="83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</row>
    <row r="199" spans="1:24" ht="27.75" customHeight="1">
      <c r="A199" s="83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</row>
    <row r="200" spans="1:24" ht="27.75" customHeight="1">
      <c r="A200" s="83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</row>
    <row r="201" spans="1:24" ht="27.75" customHeight="1">
      <c r="A201" s="83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</row>
    <row r="202" spans="1:24" ht="27.75" customHeight="1">
      <c r="A202" s="83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</row>
    <row r="203" spans="1:24" ht="27.75" customHeight="1">
      <c r="A203" s="83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</row>
    <row r="204" spans="1:24" ht="27.75" customHeight="1">
      <c r="A204" s="83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</row>
    <row r="205" spans="1:24" ht="27.75" customHeight="1">
      <c r="A205" s="83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</row>
    <row r="206" spans="1:24" ht="27.75" customHeight="1">
      <c r="A206" s="83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</row>
    <row r="207" spans="1:24" ht="27.75" customHeight="1">
      <c r="A207" s="83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</row>
    <row r="208" spans="1:24" ht="27.75" customHeight="1">
      <c r="A208" s="83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</row>
    <row r="209" spans="1:24" ht="27.75" customHeight="1">
      <c r="A209" s="83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</row>
    <row r="210" spans="1:24" ht="27.75" customHeight="1">
      <c r="A210" s="83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</row>
    <row r="211" spans="1:24" ht="27.75" customHeight="1">
      <c r="A211" s="83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</row>
    <row r="212" spans="1:24" ht="27.75" customHeight="1">
      <c r="A212" s="83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</row>
    <row r="213" spans="1:24" ht="27.75" customHeight="1">
      <c r="A213" s="83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</row>
    <row r="214" spans="1:24" ht="27.75" customHeight="1">
      <c r="A214" s="83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</row>
    <row r="215" spans="1:24" ht="27.75" customHeight="1">
      <c r="A215" s="83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</row>
    <row r="216" spans="1:24" ht="27.75" customHeight="1">
      <c r="A216" s="83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</row>
    <row r="217" spans="1:24" ht="27.75" customHeight="1">
      <c r="A217" s="83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</row>
    <row r="218" spans="1:24" ht="27.75" customHeight="1">
      <c r="A218" s="83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</row>
    <row r="219" spans="1:24" ht="27.75" customHeight="1">
      <c r="A219" s="83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</row>
    <row r="220" spans="1:24" ht="27.75" customHeight="1">
      <c r="A220" s="83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</row>
    <row r="221" spans="1:24" ht="27.75" customHeight="1">
      <c r="A221" s="83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</row>
    <row r="222" spans="1:24" ht="27.75" customHeight="1">
      <c r="A222" s="83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</row>
    <row r="223" spans="1:24" ht="27.75" customHeight="1">
      <c r="A223" s="83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</row>
    <row r="224" spans="1:24" ht="27.75" customHeight="1">
      <c r="A224" s="83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</row>
    <row r="225" spans="1:24" ht="27.75" customHeight="1">
      <c r="A225" s="83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</row>
    <row r="226" spans="1:24" ht="27.75" customHeight="1">
      <c r="A226" s="83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</row>
    <row r="227" spans="1:24" ht="27.75" customHeight="1">
      <c r="A227" s="83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</row>
    <row r="228" spans="1:24" ht="27.75" customHeight="1">
      <c r="A228" s="83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</row>
    <row r="229" spans="1:24" ht="27.75" customHeight="1">
      <c r="A229" s="83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</row>
    <row r="230" spans="1:24" ht="27.75" customHeight="1">
      <c r="A230" s="83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</row>
    <row r="231" spans="1:24" ht="27.75" customHeight="1">
      <c r="A231" s="83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</row>
    <row r="232" spans="1:24" ht="27.75" customHeight="1">
      <c r="A232" s="83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</row>
    <row r="233" spans="1:24" ht="27.75" customHeight="1">
      <c r="A233" s="83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</row>
    <row r="234" spans="1:24" ht="27.75" customHeight="1">
      <c r="A234" s="83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</row>
    <row r="235" spans="1:24" ht="27.75" customHeight="1">
      <c r="A235" s="83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</row>
    <row r="236" spans="1:24" ht="27.75" customHeight="1">
      <c r="A236" s="83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</row>
    <row r="237" spans="1:24" ht="27.75" customHeight="1">
      <c r="A237" s="83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</row>
    <row r="238" spans="1:24" ht="27.75" customHeight="1">
      <c r="A238" s="83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</row>
    <row r="239" spans="1:24" ht="27.75" customHeight="1">
      <c r="A239" s="83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</row>
    <row r="240" spans="1:24" ht="27.75" customHeight="1">
      <c r="A240" s="83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</row>
    <row r="241" spans="1:24" ht="27.75" customHeight="1">
      <c r="A241" s="83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</row>
    <row r="242" spans="1:24" ht="27.75" customHeight="1">
      <c r="A242" s="83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</row>
    <row r="243" spans="1:24" ht="27.75" customHeight="1">
      <c r="A243" s="83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</row>
    <row r="244" spans="1:24" ht="27.75" customHeight="1">
      <c r="A244" s="83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</row>
    <row r="245" spans="1:24" ht="27.75" customHeight="1">
      <c r="A245" s="83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</row>
    <row r="246" spans="1:24" ht="27.75" customHeight="1">
      <c r="A246" s="83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</row>
    <row r="247" spans="1:24" ht="27.75" customHeight="1">
      <c r="A247" s="83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</row>
    <row r="248" spans="1:24" ht="27.75" customHeight="1">
      <c r="A248" s="83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</row>
    <row r="249" spans="1:24" ht="27.75" customHeight="1">
      <c r="A249" s="83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</row>
    <row r="250" spans="1:24" ht="27.75" customHeight="1">
      <c r="A250" s="83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</row>
    <row r="251" spans="1:24" ht="27.75" customHeight="1">
      <c r="A251" s="83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</row>
    <row r="252" spans="1:24" ht="27.75" customHeight="1">
      <c r="A252" s="83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</row>
    <row r="253" spans="1:24" ht="27.75" customHeight="1">
      <c r="A253" s="83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</row>
    <row r="254" spans="1:24" ht="27.75" customHeight="1">
      <c r="A254" s="83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</row>
    <row r="255" spans="1:24" ht="27.75" customHeight="1">
      <c r="A255" s="83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</row>
    <row r="256" spans="1:24" ht="27.75" customHeight="1">
      <c r="A256" s="83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</row>
    <row r="257" spans="1:24" ht="27.75" customHeight="1">
      <c r="A257" s="83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</row>
    <row r="258" spans="1:24" ht="27.75" customHeight="1">
      <c r="A258" s="83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</row>
    <row r="259" spans="1:24" ht="27.75" customHeight="1">
      <c r="A259" s="83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</row>
    <row r="260" spans="1:24" ht="27.75" customHeight="1">
      <c r="A260" s="83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</row>
    <row r="261" spans="1:24" ht="27.75" customHeight="1">
      <c r="A261" s="83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</row>
    <row r="262" spans="1:24" ht="27.75" customHeight="1">
      <c r="A262" s="83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</row>
    <row r="263" spans="1:24" ht="27.75" customHeight="1">
      <c r="A263" s="83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</row>
    <row r="264" spans="1:24" ht="27.75" customHeight="1">
      <c r="A264" s="83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</row>
    <row r="265" spans="1:24" ht="27.75" customHeight="1">
      <c r="A265" s="83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</row>
    <row r="266" spans="1:24" ht="27.75" customHeight="1">
      <c r="A266" s="83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</row>
    <row r="267" spans="1:24" ht="27.75" customHeight="1">
      <c r="A267" s="83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</row>
    <row r="268" spans="1:24" ht="27.75" customHeight="1">
      <c r="A268" s="83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</row>
    <row r="269" spans="1:24" ht="27.75" customHeight="1">
      <c r="A269" s="83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</row>
    <row r="270" spans="1:24" ht="27.75" customHeight="1">
      <c r="A270" s="83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</row>
    <row r="271" spans="1:24" ht="27.75" customHeight="1">
      <c r="A271" s="83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</row>
    <row r="272" spans="1:24" ht="27.75" customHeight="1">
      <c r="A272" s="83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</row>
    <row r="273" spans="1:24" ht="27.75" customHeight="1">
      <c r="A273" s="83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</row>
    <row r="274" spans="1:24" ht="27.75" customHeight="1">
      <c r="A274" s="83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</row>
    <row r="275" spans="1:24" ht="27.75" customHeight="1">
      <c r="A275" s="83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</row>
    <row r="276" spans="1:24" ht="27.75" customHeight="1">
      <c r="A276" s="83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</row>
    <row r="277" spans="1:24" ht="27.75" customHeight="1">
      <c r="A277" s="83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</row>
    <row r="278" spans="1:24" ht="27.75" customHeight="1">
      <c r="A278" s="83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</row>
    <row r="279" spans="1:24" ht="27.75" customHeight="1">
      <c r="A279" s="83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</row>
    <row r="280" spans="1:24" ht="27.75" customHeight="1">
      <c r="A280" s="83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</row>
    <row r="281" spans="1:24" ht="27.75" customHeight="1">
      <c r="A281" s="83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</row>
    <row r="282" spans="1:24" ht="27.75" customHeight="1">
      <c r="A282" s="83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</row>
    <row r="283" spans="1:24" ht="27.75" customHeight="1">
      <c r="A283" s="83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</row>
    <row r="284" spans="1:24" ht="27.75" customHeight="1">
      <c r="A284" s="83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</row>
    <row r="285" spans="1:24" ht="27.75" customHeight="1">
      <c r="A285" s="83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</row>
    <row r="286" spans="1:24" ht="27.75" customHeight="1">
      <c r="A286" s="83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</row>
    <row r="287" spans="1:24" ht="27.75" customHeight="1">
      <c r="A287" s="83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</row>
    <row r="288" spans="1:24" ht="27.75" customHeight="1">
      <c r="A288" s="83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</row>
    <row r="289" spans="1:24" ht="27.75" customHeight="1">
      <c r="A289" s="83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</row>
    <row r="290" spans="1:24" ht="27.75" customHeight="1">
      <c r="A290" s="83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</row>
    <row r="291" spans="1:24" ht="27.75" customHeight="1">
      <c r="A291" s="83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</row>
    <row r="292" spans="1:24" ht="27.75" customHeight="1">
      <c r="A292" s="83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</row>
    <row r="293" spans="1:24" ht="27.75" customHeight="1">
      <c r="A293" s="83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</row>
    <row r="294" spans="1:24" ht="27.75" customHeight="1">
      <c r="A294" s="83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</row>
    <row r="295" spans="1:24" ht="27.75" customHeight="1">
      <c r="A295" s="83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</row>
    <row r="296" spans="1:24" ht="27.75" customHeight="1">
      <c r="A296" s="83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</row>
    <row r="297" spans="1:24" ht="27.75" customHeight="1">
      <c r="A297" s="83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</row>
    <row r="298" spans="1:24" ht="27.75" customHeight="1">
      <c r="A298" s="83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</row>
    <row r="299" spans="1:24" ht="27.75" customHeight="1">
      <c r="A299" s="83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</row>
    <row r="300" spans="1:24" ht="27.75" customHeight="1">
      <c r="A300" s="83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</row>
    <row r="301" spans="1:24" ht="27.75" customHeight="1">
      <c r="A301" s="83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</row>
    <row r="302" spans="1:24" ht="27.75" customHeight="1">
      <c r="A302" s="83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</row>
    <row r="303" spans="1:24" ht="27.75" customHeight="1">
      <c r="A303" s="83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</row>
    <row r="304" spans="1:24" ht="27.75" customHeight="1">
      <c r="A304" s="83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</row>
    <row r="305" spans="1:24" ht="27.75" customHeight="1">
      <c r="A305" s="83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</row>
    <row r="306" spans="1:24" ht="27.75" customHeight="1">
      <c r="A306" s="83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</row>
    <row r="307" spans="1:24" ht="27.75" customHeight="1">
      <c r="A307" s="83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</row>
    <row r="308" spans="1:24" ht="27.75" customHeight="1">
      <c r="A308" s="83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</row>
    <row r="309" spans="1:24" ht="27.75" customHeight="1">
      <c r="A309" s="83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</row>
    <row r="310" spans="1:24" ht="27.75" customHeight="1">
      <c r="A310" s="83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</row>
    <row r="311" spans="1:24" ht="27.75" customHeight="1">
      <c r="A311" s="83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</row>
    <row r="312" spans="1:24" ht="27.75" customHeight="1">
      <c r="A312" s="83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</row>
    <row r="313" spans="1:24" ht="27.75" customHeight="1">
      <c r="A313" s="83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</row>
    <row r="314" spans="1:24" ht="27.75" customHeight="1">
      <c r="A314" s="83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</row>
    <row r="315" spans="1:24" ht="27.75" customHeight="1">
      <c r="A315" s="83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</row>
    <row r="316" spans="1:24" ht="27.75" customHeight="1">
      <c r="A316" s="83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</row>
    <row r="317" spans="1:24" ht="27.75" customHeight="1">
      <c r="A317" s="83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</row>
    <row r="318" spans="1:24" ht="27.75" customHeight="1">
      <c r="A318" s="83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</row>
    <row r="319" spans="1:24" ht="27.75" customHeight="1">
      <c r="A319" s="83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</row>
    <row r="320" spans="1:24" ht="27.75" customHeight="1">
      <c r="A320" s="83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</row>
    <row r="321" spans="1:24" ht="27.75" customHeight="1">
      <c r="A321" s="83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</row>
    <row r="322" spans="1:24" ht="27.75" customHeight="1">
      <c r="A322" s="83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</row>
    <row r="323" spans="1:24" ht="27.75" customHeight="1">
      <c r="A323" s="83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</row>
    <row r="324" spans="1:24" ht="27.75" customHeight="1">
      <c r="A324" s="83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</row>
    <row r="325" spans="1:24" ht="27.75" customHeight="1">
      <c r="A325" s="83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</row>
    <row r="326" spans="1:24" ht="27.75" customHeight="1">
      <c r="A326" s="83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</row>
    <row r="327" spans="1:24" ht="27.75" customHeight="1">
      <c r="A327" s="83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</row>
    <row r="328" spans="1:24" ht="27.75" customHeight="1">
      <c r="A328" s="83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</row>
    <row r="329" spans="1:24" ht="27.75" customHeight="1">
      <c r="A329" s="83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</row>
    <row r="330" spans="1:24" ht="27.75" customHeight="1">
      <c r="A330" s="83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</row>
    <row r="331" spans="1:24" ht="27.75" customHeight="1">
      <c r="A331" s="83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</row>
    <row r="332" spans="1:24" ht="27.75" customHeight="1">
      <c r="A332" s="83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</row>
    <row r="333" spans="1:24" ht="27.75" customHeight="1">
      <c r="A333" s="83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</row>
    <row r="334" spans="1:24" ht="27.75" customHeight="1">
      <c r="A334" s="83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</row>
    <row r="335" spans="1:24" ht="27.75" customHeight="1">
      <c r="A335" s="83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</row>
    <row r="336" spans="1:24" ht="27.75" customHeight="1">
      <c r="A336" s="83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</row>
    <row r="337" spans="1:24" ht="27.75" customHeight="1">
      <c r="A337" s="83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</row>
    <row r="338" spans="1:24" ht="27.75" customHeight="1">
      <c r="A338" s="83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</row>
    <row r="339" spans="1:24" ht="27.75" customHeight="1">
      <c r="A339" s="83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</row>
    <row r="340" spans="1:24" ht="27.75" customHeight="1">
      <c r="A340" s="83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</row>
    <row r="341" spans="1:24" ht="27.75" customHeight="1">
      <c r="A341" s="83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</row>
    <row r="342" spans="1:24" ht="27.75" customHeight="1">
      <c r="A342" s="83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</row>
    <row r="343" spans="1:24" ht="27.75" customHeight="1">
      <c r="A343" s="83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</row>
    <row r="344" spans="1:24" ht="27.75" customHeight="1">
      <c r="A344" s="83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</row>
    <row r="345" spans="1:24" ht="27.75" customHeight="1">
      <c r="A345" s="83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</row>
    <row r="346" spans="1:24" ht="27.75" customHeight="1">
      <c r="A346" s="83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</row>
    <row r="347" spans="1:24" ht="27.75" customHeight="1">
      <c r="A347" s="83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</row>
    <row r="348" spans="1:24" ht="27.75" customHeight="1">
      <c r="A348" s="83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</row>
    <row r="349" spans="1:24" ht="27.75" customHeight="1">
      <c r="A349" s="83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</row>
    <row r="350" spans="1:24" ht="27.75" customHeight="1">
      <c r="A350" s="83"/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</row>
    <row r="351" spans="1:24" ht="27.75" customHeight="1">
      <c r="A351" s="83"/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</row>
    <row r="352" spans="1:24" ht="27.75" customHeight="1">
      <c r="A352" s="83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</row>
    <row r="353" spans="1:24" ht="27.75" customHeight="1">
      <c r="A353" s="83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</row>
    <row r="354" spans="1:24" ht="27.75" customHeight="1">
      <c r="A354" s="83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</row>
    <row r="355" spans="1:24" ht="27.75" customHeight="1">
      <c r="A355" s="83"/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</row>
    <row r="356" spans="1:24" ht="27.75" customHeight="1">
      <c r="A356" s="83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</row>
    <row r="357" spans="1:24" ht="27.75" customHeight="1">
      <c r="A357" s="83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</row>
    <row r="358" spans="1:24" ht="27.75" customHeight="1">
      <c r="A358" s="83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</row>
  </sheetData>
  <sheetProtection/>
  <mergeCells count="24">
    <mergeCell ref="A1:X1"/>
    <mergeCell ref="A2:X2"/>
    <mergeCell ref="A3:X3"/>
    <mergeCell ref="A4:X4"/>
    <mergeCell ref="A5:A7"/>
    <mergeCell ref="B5:B7"/>
    <mergeCell ref="C5:C7"/>
    <mergeCell ref="D5:D7"/>
    <mergeCell ref="E5:E7"/>
    <mergeCell ref="F5:F7"/>
    <mergeCell ref="X5:X7"/>
    <mergeCell ref="G6:G7"/>
    <mergeCell ref="H6:I6"/>
    <mergeCell ref="J6:K6"/>
    <mergeCell ref="L6:M6"/>
    <mergeCell ref="J5:Q5"/>
    <mergeCell ref="N6:N7"/>
    <mergeCell ref="Q6:Q7"/>
    <mergeCell ref="B48:S48"/>
    <mergeCell ref="O6:P6"/>
    <mergeCell ref="G5:I5"/>
    <mergeCell ref="R5:S6"/>
    <mergeCell ref="T5:U6"/>
    <mergeCell ref="V5:W6"/>
  </mergeCells>
  <printOptions/>
  <pageMargins left="0.5" right="0.3" top="0.5" bottom="0.5" header="0.3" footer="0.3"/>
  <pageSetup fitToHeight="0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32"/>
  <sheetViews>
    <sheetView view="pageBreakPreview" zoomScale="55" zoomScaleNormal="60" zoomScaleSheetLayoutView="55" zoomScalePageLayoutView="0" workbookViewId="0" topLeftCell="A42">
      <selection activeCell="M50" sqref="M50"/>
    </sheetView>
  </sheetViews>
  <sheetFormatPr defaultColWidth="9.140625" defaultRowHeight="15"/>
  <cols>
    <col min="1" max="1" width="5.140625" style="133" customWidth="1"/>
    <col min="2" max="2" width="28.28125" style="134" customWidth="1"/>
    <col min="3" max="4" width="10.00390625" style="135" customWidth="1"/>
    <col min="5" max="5" width="10.421875" style="135" customWidth="1"/>
    <col min="6" max="6" width="9.57421875" style="135" customWidth="1"/>
    <col min="7" max="7" width="12.00390625" style="135" customWidth="1"/>
    <col min="8" max="8" width="11.8515625" style="136" customWidth="1"/>
    <col min="9" max="11" width="10.8515625" style="136" customWidth="1"/>
    <col min="12" max="13" width="13.7109375" style="136" customWidth="1"/>
    <col min="14" max="14" width="12.421875" style="136" customWidth="1"/>
    <col min="15" max="17" width="10.8515625" style="136" hidden="1" customWidth="1"/>
    <col min="18" max="18" width="11.00390625" style="136" hidden="1" customWidth="1"/>
    <col min="19" max="19" width="10.8515625" style="136" hidden="1" customWidth="1"/>
    <col min="20" max="20" width="11.7109375" style="136" hidden="1" customWidth="1"/>
    <col min="21" max="21" width="14.140625" style="136" hidden="1" customWidth="1"/>
    <col min="22" max="23" width="14.00390625" style="136" hidden="1" customWidth="1"/>
    <col min="24" max="24" width="11.7109375" style="136" hidden="1" customWidth="1"/>
    <col min="25" max="26" width="14.140625" style="136" hidden="1" customWidth="1"/>
    <col min="27" max="27" width="14.00390625" style="136" hidden="1" customWidth="1"/>
    <col min="28" max="28" width="10.8515625" style="136" hidden="1" customWidth="1"/>
    <col min="29" max="29" width="11.7109375" style="136" hidden="1" customWidth="1"/>
    <col min="30" max="31" width="14.7109375" style="136" hidden="1" customWidth="1"/>
    <col min="32" max="32" width="14.00390625" style="136" hidden="1" customWidth="1"/>
    <col min="33" max="33" width="10.421875" style="136" customWidth="1"/>
    <col min="34" max="16384" width="9.140625" style="95" customWidth="1"/>
  </cols>
  <sheetData>
    <row r="1" spans="1:33" s="94" customFormat="1" ht="27.75" customHeight="1">
      <c r="A1" s="308" t="s">
        <v>173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</row>
    <row r="2" spans="1:33" ht="46.5" customHeight="1">
      <c r="A2" s="309" t="s">
        <v>345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</row>
    <row r="3" spans="1:33" ht="27.75" customHeight="1">
      <c r="A3" s="310" t="str">
        <f>+'3 NSTW'!A3:X3</f>
        <v>(Kèm theo Báo cáo số           /BC-UBND ngày     tháng 6 năm 2024 của UBND huyện Tủa Chùa)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</row>
    <row r="4" spans="1:33" s="96" customFormat="1" ht="27.75" customHeight="1">
      <c r="A4" s="311" t="s">
        <v>1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</row>
    <row r="5" spans="1:33" s="97" customFormat="1" ht="27.75" customHeight="1">
      <c r="A5" s="312" t="s">
        <v>20</v>
      </c>
      <c r="B5" s="289" t="s">
        <v>8</v>
      </c>
      <c r="C5" s="289" t="s">
        <v>39</v>
      </c>
      <c r="D5" s="289" t="s">
        <v>21</v>
      </c>
      <c r="E5" s="289" t="s">
        <v>22</v>
      </c>
      <c r="F5" s="289" t="s">
        <v>23</v>
      </c>
      <c r="G5" s="289" t="s">
        <v>24</v>
      </c>
      <c r="H5" s="289"/>
      <c r="I5" s="289"/>
      <c r="J5" s="301" t="s">
        <v>40</v>
      </c>
      <c r="K5" s="302"/>
      <c r="L5" s="302"/>
      <c r="M5" s="302"/>
      <c r="N5" s="302"/>
      <c r="O5" s="302"/>
      <c r="P5" s="302"/>
      <c r="Q5" s="303"/>
      <c r="R5" s="290" t="s">
        <v>49</v>
      </c>
      <c r="S5" s="299"/>
      <c r="T5" s="298" t="s">
        <v>197</v>
      </c>
      <c r="U5" s="298"/>
      <c r="V5" s="298"/>
      <c r="W5" s="298"/>
      <c r="X5" s="298"/>
      <c r="Y5" s="298"/>
      <c r="Z5" s="298"/>
      <c r="AA5" s="299"/>
      <c r="AB5" s="290" t="s">
        <v>194</v>
      </c>
      <c r="AC5" s="291"/>
      <c r="AD5" s="291"/>
      <c r="AE5" s="291"/>
      <c r="AF5" s="292"/>
      <c r="AG5" s="289" t="s">
        <v>25</v>
      </c>
    </row>
    <row r="6" spans="1:33" s="97" customFormat="1" ht="63" customHeight="1">
      <c r="A6" s="312"/>
      <c r="B6" s="289"/>
      <c r="C6" s="289"/>
      <c r="D6" s="289"/>
      <c r="E6" s="289"/>
      <c r="F6" s="289"/>
      <c r="G6" s="289" t="s">
        <v>12</v>
      </c>
      <c r="H6" s="289" t="s">
        <v>26</v>
      </c>
      <c r="I6" s="289"/>
      <c r="J6" s="296" t="s">
        <v>14</v>
      </c>
      <c r="K6" s="297"/>
      <c r="L6" s="296" t="str">
        <f>+'3 NSTW'!L6:M6</f>
        <v>Giải ngân từ 01/01/2024 đến 07/5/2024</v>
      </c>
      <c r="M6" s="297"/>
      <c r="N6" s="306" t="str">
        <f>+'3 NSTW'!N6:N7</f>
        <v>Tỷ lệ giải ngân từ 01/01/2024 đến 07/5/2024</v>
      </c>
      <c r="O6" s="296" t="str">
        <f>+'3 NSTW'!O6:P6</f>
        <v>Ước giải ngân từ 01/01/2023 đến 31/01/2024</v>
      </c>
      <c r="P6" s="297"/>
      <c r="Q6" s="306" t="str">
        <f>+'3 NSTW'!Q6:Q7</f>
        <v>Tỷ lệ giải ngân từ 01/01/2023 đến 31/01/2024</v>
      </c>
      <c r="R6" s="304"/>
      <c r="S6" s="305"/>
      <c r="T6" s="300"/>
      <c r="U6" s="300"/>
      <c r="V6" s="300"/>
      <c r="W6" s="300"/>
      <c r="X6" s="300"/>
      <c r="Y6" s="300"/>
      <c r="Z6" s="300"/>
      <c r="AA6" s="297"/>
      <c r="AB6" s="293"/>
      <c r="AC6" s="294"/>
      <c r="AD6" s="294"/>
      <c r="AE6" s="294"/>
      <c r="AF6" s="295"/>
      <c r="AG6" s="289"/>
    </row>
    <row r="7" spans="1:33" s="97" customFormat="1" ht="94.5" customHeight="1">
      <c r="A7" s="312"/>
      <c r="B7" s="289"/>
      <c r="C7" s="289"/>
      <c r="D7" s="289"/>
      <c r="E7" s="289"/>
      <c r="F7" s="289"/>
      <c r="G7" s="289"/>
      <c r="H7" s="145" t="s">
        <v>2</v>
      </c>
      <c r="I7" s="146" t="s">
        <v>9</v>
      </c>
      <c r="J7" s="145" t="s">
        <v>2</v>
      </c>
      <c r="K7" s="146" t="s">
        <v>9</v>
      </c>
      <c r="L7" s="145" t="s">
        <v>2</v>
      </c>
      <c r="M7" s="146" t="s">
        <v>9</v>
      </c>
      <c r="N7" s="307"/>
      <c r="O7" s="145" t="s">
        <v>2</v>
      </c>
      <c r="P7" s="146" t="s">
        <v>9</v>
      </c>
      <c r="Q7" s="307"/>
      <c r="R7" s="145" t="s">
        <v>2</v>
      </c>
      <c r="S7" s="146" t="s">
        <v>9</v>
      </c>
      <c r="T7" s="301" t="s">
        <v>195</v>
      </c>
      <c r="U7" s="302"/>
      <c r="V7" s="302"/>
      <c r="W7" s="303"/>
      <c r="X7" s="289" t="s">
        <v>196</v>
      </c>
      <c r="Y7" s="289"/>
      <c r="Z7" s="289"/>
      <c r="AA7" s="289"/>
      <c r="AB7" s="145" t="s">
        <v>2</v>
      </c>
      <c r="AC7" s="289" t="s">
        <v>9</v>
      </c>
      <c r="AD7" s="289"/>
      <c r="AE7" s="289"/>
      <c r="AF7" s="289"/>
      <c r="AG7" s="289"/>
    </row>
    <row r="8" spans="1:33" s="194" customFormat="1" ht="27.75" customHeight="1">
      <c r="A8" s="192">
        <v>1</v>
      </c>
      <c r="B8" s="193">
        <v>2</v>
      </c>
      <c r="C8" s="192">
        <v>3</v>
      </c>
      <c r="D8" s="193">
        <v>4</v>
      </c>
      <c r="E8" s="192">
        <v>5</v>
      </c>
      <c r="F8" s="193">
        <v>6</v>
      </c>
      <c r="G8" s="192">
        <v>7</v>
      </c>
      <c r="H8" s="193">
        <v>8</v>
      </c>
      <c r="I8" s="192">
        <v>9</v>
      </c>
      <c r="J8" s="193">
        <v>10</v>
      </c>
      <c r="K8" s="192">
        <v>11</v>
      </c>
      <c r="L8" s="192">
        <v>12</v>
      </c>
      <c r="M8" s="193">
        <v>13</v>
      </c>
      <c r="N8" s="192">
        <v>14</v>
      </c>
      <c r="O8" s="193">
        <v>15</v>
      </c>
      <c r="P8" s="192">
        <v>16</v>
      </c>
      <c r="Q8" s="192">
        <v>17</v>
      </c>
      <c r="R8" s="192">
        <v>18</v>
      </c>
      <c r="S8" s="193">
        <v>19</v>
      </c>
      <c r="T8" s="192">
        <v>20</v>
      </c>
      <c r="U8" s="192">
        <v>21</v>
      </c>
      <c r="V8" s="193">
        <v>22</v>
      </c>
      <c r="W8" s="192">
        <v>23</v>
      </c>
      <c r="X8" s="192">
        <v>21</v>
      </c>
      <c r="Y8" s="193">
        <v>25</v>
      </c>
      <c r="Z8" s="192">
        <v>26</v>
      </c>
      <c r="AA8" s="192">
        <v>27</v>
      </c>
      <c r="AB8" s="193">
        <v>22</v>
      </c>
      <c r="AC8" s="192">
        <v>23</v>
      </c>
      <c r="AD8" s="192">
        <v>30</v>
      </c>
      <c r="AE8" s="193">
        <v>31</v>
      </c>
      <c r="AF8" s="192">
        <v>32</v>
      </c>
      <c r="AG8" s="192">
        <v>15</v>
      </c>
    </row>
    <row r="9" spans="1:33" s="103" customFormat="1" ht="27.75" customHeight="1">
      <c r="A9" s="100"/>
      <c r="B9" s="101" t="s">
        <v>3</v>
      </c>
      <c r="C9" s="102"/>
      <c r="D9" s="102"/>
      <c r="E9" s="102"/>
      <c r="F9" s="102"/>
      <c r="G9" s="102"/>
      <c r="H9" s="102">
        <f aca="true" t="shared" si="0" ref="H9:M9">+H10+H21+H36</f>
        <v>303613</v>
      </c>
      <c r="I9" s="102">
        <f t="shared" si="0"/>
        <v>297973</v>
      </c>
      <c r="J9" s="102">
        <f t="shared" si="0"/>
        <v>118662</v>
      </c>
      <c r="K9" s="102">
        <f t="shared" si="0"/>
        <v>118662</v>
      </c>
      <c r="L9" s="102">
        <f t="shared" si="0"/>
        <v>74019.27727400001</v>
      </c>
      <c r="M9" s="102">
        <f t="shared" si="0"/>
        <v>74019.27727400001</v>
      </c>
      <c r="N9" s="217">
        <f aca="true" t="shared" si="1" ref="N9:N14">+L9/J9</f>
        <v>0.6237824853280748</v>
      </c>
      <c r="O9" s="102">
        <f>+O10+O21+O36</f>
        <v>118662</v>
      </c>
      <c r="P9" s="102">
        <f>+P10+P21+P36</f>
        <v>118662</v>
      </c>
      <c r="Q9" s="218">
        <f aca="true" t="shared" si="2" ref="Q9:Q14">+O9/J9</f>
        <v>1</v>
      </c>
      <c r="R9" s="102">
        <f aca="true" t="shared" si="3" ref="R9:AC9">+R10+R21+R36</f>
        <v>196418</v>
      </c>
      <c r="S9" s="102">
        <f t="shared" si="3"/>
        <v>196418</v>
      </c>
      <c r="T9" s="102">
        <f t="shared" si="3"/>
        <v>461898.2</v>
      </c>
      <c r="U9" s="102">
        <f t="shared" si="3"/>
        <v>0</v>
      </c>
      <c r="V9" s="102">
        <f t="shared" si="3"/>
        <v>0</v>
      </c>
      <c r="W9" s="102">
        <f t="shared" si="3"/>
        <v>0</v>
      </c>
      <c r="X9" s="102">
        <f t="shared" si="3"/>
        <v>196654</v>
      </c>
      <c r="Y9" s="102">
        <f t="shared" si="3"/>
        <v>0</v>
      </c>
      <c r="Z9" s="102">
        <f t="shared" si="3"/>
        <v>0</v>
      </c>
      <c r="AA9" s="102">
        <f t="shared" si="3"/>
        <v>0</v>
      </c>
      <c r="AB9" s="102">
        <f t="shared" si="3"/>
        <v>144780.3</v>
      </c>
      <c r="AC9" s="102">
        <f t="shared" si="3"/>
        <v>140780.3</v>
      </c>
      <c r="AD9" s="102"/>
      <c r="AE9" s="102"/>
      <c r="AF9" s="102"/>
      <c r="AG9" s="102"/>
    </row>
    <row r="10" spans="1:33" s="103" customFormat="1" ht="93.75">
      <c r="A10" s="104" t="s">
        <v>27</v>
      </c>
      <c r="B10" s="21" t="s">
        <v>153</v>
      </c>
      <c r="C10" s="102"/>
      <c r="D10" s="102"/>
      <c r="E10" s="102"/>
      <c r="F10" s="102"/>
      <c r="G10" s="102"/>
      <c r="H10" s="102">
        <f>+H11+H16</f>
        <v>163500</v>
      </c>
      <c r="I10" s="102">
        <f aca="true" t="shared" si="4" ref="I10:AC10">+I11+I16</f>
        <v>163500</v>
      </c>
      <c r="J10" s="102">
        <f t="shared" si="4"/>
        <v>49219</v>
      </c>
      <c r="K10" s="102">
        <f t="shared" si="4"/>
        <v>49219</v>
      </c>
      <c r="L10" s="102">
        <f t="shared" si="4"/>
        <v>24173.660822</v>
      </c>
      <c r="M10" s="102">
        <f t="shared" si="4"/>
        <v>24173.660822</v>
      </c>
      <c r="N10" s="217">
        <f t="shared" si="1"/>
        <v>0.4911448997744774</v>
      </c>
      <c r="O10" s="102">
        <f t="shared" si="4"/>
        <v>49219</v>
      </c>
      <c r="P10" s="102">
        <f t="shared" si="4"/>
        <v>49219</v>
      </c>
      <c r="Q10" s="218">
        <f t="shared" si="2"/>
        <v>1</v>
      </c>
      <c r="R10" s="102">
        <f t="shared" si="4"/>
        <v>95241</v>
      </c>
      <c r="S10" s="102">
        <f t="shared" si="4"/>
        <v>95241</v>
      </c>
      <c r="T10" s="102">
        <f t="shared" si="4"/>
        <v>163500</v>
      </c>
      <c r="U10" s="102">
        <f t="shared" si="4"/>
        <v>0</v>
      </c>
      <c r="V10" s="102">
        <f t="shared" si="4"/>
        <v>0</v>
      </c>
      <c r="W10" s="102">
        <f t="shared" si="4"/>
        <v>0</v>
      </c>
      <c r="X10" s="102">
        <f t="shared" si="4"/>
        <v>95241</v>
      </c>
      <c r="Y10" s="102">
        <f t="shared" si="4"/>
        <v>0</v>
      </c>
      <c r="Z10" s="102">
        <f t="shared" si="4"/>
        <v>0</v>
      </c>
      <c r="AA10" s="102">
        <f t="shared" si="4"/>
        <v>0</v>
      </c>
      <c r="AB10" s="102">
        <f t="shared" si="4"/>
        <v>51197</v>
      </c>
      <c r="AC10" s="102">
        <f t="shared" si="4"/>
        <v>51197</v>
      </c>
      <c r="AD10" s="102"/>
      <c r="AE10" s="102"/>
      <c r="AF10" s="102"/>
      <c r="AG10" s="102"/>
    </row>
    <row r="11" spans="1:33" s="110" customFormat="1" ht="75">
      <c r="A11" s="105" t="s">
        <v>28</v>
      </c>
      <c r="B11" s="106" t="s">
        <v>50</v>
      </c>
      <c r="C11" s="107"/>
      <c r="D11" s="107"/>
      <c r="E11" s="107"/>
      <c r="F11" s="107"/>
      <c r="G11" s="107"/>
      <c r="H11" s="108">
        <f>SUM(H12:H15)</f>
        <v>115000</v>
      </c>
      <c r="I11" s="108">
        <f aca="true" t="shared" si="5" ref="I11:AC11">SUM(I12:I15)</f>
        <v>115000</v>
      </c>
      <c r="J11" s="108">
        <f t="shared" si="5"/>
        <v>38060</v>
      </c>
      <c r="K11" s="108">
        <f t="shared" si="5"/>
        <v>38060</v>
      </c>
      <c r="L11" s="108">
        <f t="shared" si="5"/>
        <v>18555.041822000003</v>
      </c>
      <c r="M11" s="108">
        <f t="shared" si="5"/>
        <v>18555.041822000003</v>
      </c>
      <c r="N11" s="217">
        <f t="shared" si="1"/>
        <v>0.4875208045717289</v>
      </c>
      <c r="O11" s="108">
        <f t="shared" si="5"/>
        <v>38060</v>
      </c>
      <c r="P11" s="108">
        <f t="shared" si="5"/>
        <v>38060</v>
      </c>
      <c r="Q11" s="218">
        <f t="shared" si="2"/>
        <v>1</v>
      </c>
      <c r="R11" s="108">
        <f t="shared" si="5"/>
        <v>84082</v>
      </c>
      <c r="S11" s="108">
        <f t="shared" si="5"/>
        <v>84082</v>
      </c>
      <c r="T11" s="108">
        <f t="shared" si="5"/>
        <v>115000</v>
      </c>
      <c r="U11" s="108">
        <f t="shared" si="5"/>
        <v>0</v>
      </c>
      <c r="V11" s="108">
        <f t="shared" si="5"/>
        <v>0</v>
      </c>
      <c r="W11" s="108">
        <f t="shared" si="5"/>
        <v>0</v>
      </c>
      <c r="X11" s="108">
        <f t="shared" si="5"/>
        <v>84082</v>
      </c>
      <c r="Y11" s="108">
        <f t="shared" si="5"/>
        <v>0</v>
      </c>
      <c r="Z11" s="108">
        <f t="shared" si="5"/>
        <v>0</v>
      </c>
      <c r="AA11" s="108">
        <f t="shared" si="5"/>
        <v>0</v>
      </c>
      <c r="AB11" s="108">
        <f t="shared" si="5"/>
        <v>26642</v>
      </c>
      <c r="AC11" s="108">
        <f t="shared" si="5"/>
        <v>26642</v>
      </c>
      <c r="AD11" s="109"/>
      <c r="AE11" s="109"/>
      <c r="AF11" s="109"/>
      <c r="AG11" s="109"/>
    </row>
    <row r="12" spans="1:33" ht="56.25">
      <c r="A12" s="111" t="s">
        <v>10</v>
      </c>
      <c r="B12" s="18" t="s">
        <v>128</v>
      </c>
      <c r="C12" s="25" t="s">
        <v>57</v>
      </c>
      <c r="D12" s="25" t="s">
        <v>105</v>
      </c>
      <c r="E12" s="25"/>
      <c r="F12" s="27" t="s">
        <v>143</v>
      </c>
      <c r="G12" s="17" t="s">
        <v>144</v>
      </c>
      <c r="H12" s="112">
        <f>+I12</f>
        <v>30000</v>
      </c>
      <c r="I12" s="112">
        <v>30000</v>
      </c>
      <c r="J12" s="112">
        <f>+K12</f>
        <v>5080</v>
      </c>
      <c r="K12" s="19">
        <v>5080</v>
      </c>
      <c r="L12" s="19">
        <f>+M12</f>
        <v>5080</v>
      </c>
      <c r="M12" s="19">
        <v>5080</v>
      </c>
      <c r="N12" s="215">
        <f t="shared" si="1"/>
        <v>1</v>
      </c>
      <c r="O12" s="112">
        <f>+P12</f>
        <v>5080</v>
      </c>
      <c r="P12" s="112">
        <f>+K12</f>
        <v>5080</v>
      </c>
      <c r="Q12" s="219">
        <f t="shared" si="2"/>
        <v>1</v>
      </c>
      <c r="R12" s="112">
        <f>+S12</f>
        <v>7081</v>
      </c>
      <c r="S12" s="28">
        <f>14640-7559</f>
        <v>7081</v>
      </c>
      <c r="T12" s="112">
        <f>+I12</f>
        <v>30000</v>
      </c>
      <c r="U12" s="114"/>
      <c r="V12" s="114"/>
      <c r="W12" s="114"/>
      <c r="X12" s="112">
        <f>+S12</f>
        <v>7081</v>
      </c>
      <c r="Y12" s="114"/>
      <c r="Z12" s="114"/>
      <c r="AA12" s="114"/>
      <c r="AB12" s="112">
        <f>+AC12</f>
        <v>18000</v>
      </c>
      <c r="AC12" s="112">
        <v>18000</v>
      </c>
      <c r="AD12" s="114"/>
      <c r="AE12" s="114"/>
      <c r="AF12" s="114"/>
      <c r="AG12" s="114"/>
    </row>
    <row r="13" spans="1:33" ht="75">
      <c r="A13" s="111" t="s">
        <v>0</v>
      </c>
      <c r="B13" s="18" t="s">
        <v>129</v>
      </c>
      <c r="C13" s="25" t="s">
        <v>57</v>
      </c>
      <c r="D13" s="25" t="s">
        <v>134</v>
      </c>
      <c r="E13" s="25"/>
      <c r="F13" s="27" t="s">
        <v>143</v>
      </c>
      <c r="G13" s="17" t="s">
        <v>145</v>
      </c>
      <c r="H13" s="112">
        <f>+I13</f>
        <v>20000</v>
      </c>
      <c r="I13" s="112">
        <v>20000</v>
      </c>
      <c r="J13" s="112">
        <f>+K13</f>
        <v>5980</v>
      </c>
      <c r="K13" s="19">
        <v>5980</v>
      </c>
      <c r="L13" s="115">
        <f>+M13</f>
        <v>3685.2570000000005</v>
      </c>
      <c r="M13" s="191">
        <v>3685.2570000000005</v>
      </c>
      <c r="N13" s="216">
        <f t="shared" si="1"/>
        <v>0.616263712374582</v>
      </c>
      <c r="O13" s="112">
        <f aca="true" t="shared" si="6" ref="O13:O20">+P13</f>
        <v>5980</v>
      </c>
      <c r="P13" s="112">
        <f>+K13</f>
        <v>5980</v>
      </c>
      <c r="Q13" s="219">
        <f t="shared" si="2"/>
        <v>1</v>
      </c>
      <c r="R13" s="112">
        <f>+S13</f>
        <v>19001</v>
      </c>
      <c r="S13" s="28">
        <v>19001</v>
      </c>
      <c r="T13" s="112">
        <f>+I13</f>
        <v>20000</v>
      </c>
      <c r="U13" s="114"/>
      <c r="V13" s="114"/>
      <c r="W13" s="114"/>
      <c r="X13" s="112">
        <f aca="true" t="shared" si="7" ref="X13:X20">+S13</f>
        <v>19001</v>
      </c>
      <c r="Y13" s="114"/>
      <c r="Z13" s="114"/>
      <c r="AA13" s="114"/>
      <c r="AB13" s="112">
        <f>+AC13</f>
        <v>964</v>
      </c>
      <c r="AC13" s="112">
        <v>964</v>
      </c>
      <c r="AD13" s="114"/>
      <c r="AE13" s="114"/>
      <c r="AF13" s="114"/>
      <c r="AG13" s="114"/>
    </row>
    <row r="14" spans="1:33" ht="56.25">
      <c r="A14" s="111" t="s">
        <v>4</v>
      </c>
      <c r="B14" s="18" t="s">
        <v>130</v>
      </c>
      <c r="C14" s="25" t="s">
        <v>57</v>
      </c>
      <c r="D14" s="25" t="s">
        <v>59</v>
      </c>
      <c r="E14" s="25"/>
      <c r="F14" s="27" t="s">
        <v>143</v>
      </c>
      <c r="G14" s="17" t="s">
        <v>146</v>
      </c>
      <c r="H14" s="112">
        <f>+I14</f>
        <v>35000</v>
      </c>
      <c r="I14" s="112">
        <v>35000</v>
      </c>
      <c r="J14" s="112">
        <f>+K14</f>
        <v>12000</v>
      </c>
      <c r="K14" s="19">
        <v>12000</v>
      </c>
      <c r="L14" s="191">
        <f>+M14</f>
        <v>4695.173822000001</v>
      </c>
      <c r="M14" s="191">
        <v>4695.173822000001</v>
      </c>
      <c r="N14" s="216">
        <f t="shared" si="1"/>
        <v>0.39126448516666673</v>
      </c>
      <c r="O14" s="112">
        <f t="shared" si="6"/>
        <v>12000</v>
      </c>
      <c r="P14" s="112">
        <f>+K14</f>
        <v>12000</v>
      </c>
      <c r="Q14" s="219">
        <f t="shared" si="2"/>
        <v>1</v>
      </c>
      <c r="R14" s="112">
        <f>+S14</f>
        <v>29000</v>
      </c>
      <c r="S14" s="28">
        <f>33000-4000</f>
        <v>29000</v>
      </c>
      <c r="T14" s="112">
        <f>+I14</f>
        <v>35000</v>
      </c>
      <c r="U14" s="114"/>
      <c r="V14" s="114"/>
      <c r="W14" s="114"/>
      <c r="X14" s="112">
        <f t="shared" si="7"/>
        <v>29000</v>
      </c>
      <c r="Y14" s="114"/>
      <c r="Z14" s="114"/>
      <c r="AA14" s="114"/>
      <c r="AB14" s="112">
        <f>+AC14</f>
        <v>6936</v>
      </c>
      <c r="AC14" s="112">
        <v>6936</v>
      </c>
      <c r="AD14" s="114"/>
      <c r="AE14" s="114"/>
      <c r="AF14" s="114"/>
      <c r="AG14" s="114"/>
    </row>
    <row r="15" spans="1:33" ht="93.75">
      <c r="A15" s="111" t="s">
        <v>5</v>
      </c>
      <c r="B15" s="18" t="s">
        <v>137</v>
      </c>
      <c r="C15" s="25" t="s">
        <v>57</v>
      </c>
      <c r="D15" s="25" t="s">
        <v>136</v>
      </c>
      <c r="E15" s="25"/>
      <c r="F15" s="27" t="s">
        <v>143</v>
      </c>
      <c r="G15" s="17" t="s">
        <v>147</v>
      </c>
      <c r="H15" s="112">
        <f>+I15</f>
        <v>30000</v>
      </c>
      <c r="I15" s="113">
        <v>30000</v>
      </c>
      <c r="J15" s="112">
        <f>+K15</f>
        <v>15000</v>
      </c>
      <c r="K15" s="19">
        <v>15000</v>
      </c>
      <c r="L15" s="115">
        <f>+M15</f>
        <v>5094.611</v>
      </c>
      <c r="M15" s="191">
        <v>5094.611</v>
      </c>
      <c r="N15" s="216">
        <f>+L15/J15</f>
        <v>0.33964073333333333</v>
      </c>
      <c r="O15" s="112">
        <f t="shared" si="6"/>
        <v>15000</v>
      </c>
      <c r="P15" s="112">
        <f>+K15</f>
        <v>15000</v>
      </c>
      <c r="Q15" s="215">
        <f>+O15/J15</f>
        <v>1</v>
      </c>
      <c r="R15" s="112">
        <f>+S15</f>
        <v>29000</v>
      </c>
      <c r="S15" s="28">
        <v>29000</v>
      </c>
      <c r="T15" s="112">
        <f>+I15</f>
        <v>30000</v>
      </c>
      <c r="U15" s="114"/>
      <c r="V15" s="114"/>
      <c r="W15" s="114"/>
      <c r="X15" s="112">
        <f t="shared" si="7"/>
        <v>29000</v>
      </c>
      <c r="Y15" s="114"/>
      <c r="Z15" s="114"/>
      <c r="AA15" s="114"/>
      <c r="AB15" s="112">
        <f>+AC15</f>
        <v>742</v>
      </c>
      <c r="AC15" s="112">
        <v>742</v>
      </c>
      <c r="AD15" s="114"/>
      <c r="AE15" s="114"/>
      <c r="AF15" s="114"/>
      <c r="AG15" s="114"/>
    </row>
    <row r="16" spans="1:33" s="121" customFormat="1" ht="37.5">
      <c r="A16" s="116" t="s">
        <v>29</v>
      </c>
      <c r="B16" s="117" t="s">
        <v>51</v>
      </c>
      <c r="C16" s="118"/>
      <c r="D16" s="118"/>
      <c r="E16" s="118"/>
      <c r="F16" s="118"/>
      <c r="G16" s="118"/>
      <c r="H16" s="119">
        <f>SUM(H17:H20)</f>
        <v>48500</v>
      </c>
      <c r="I16" s="119">
        <f aca="true" t="shared" si="8" ref="I16:AC16">SUM(I17:I20)</f>
        <v>48500</v>
      </c>
      <c r="J16" s="119">
        <f t="shared" si="8"/>
        <v>11159</v>
      </c>
      <c r="K16" s="119">
        <f t="shared" si="8"/>
        <v>11159</v>
      </c>
      <c r="L16" s="123">
        <f t="shared" si="8"/>
        <v>5618.619</v>
      </c>
      <c r="M16" s="123">
        <f t="shared" si="8"/>
        <v>5618.619</v>
      </c>
      <c r="N16" s="217">
        <f aca="true" t="shared" si="9" ref="N16:N26">+L16/J16</f>
        <v>0.5035056008602921</v>
      </c>
      <c r="O16" s="119">
        <f t="shared" si="8"/>
        <v>11159</v>
      </c>
      <c r="P16" s="119">
        <f t="shared" si="8"/>
        <v>11159</v>
      </c>
      <c r="Q16" s="218">
        <f aca="true" t="shared" si="10" ref="Q16:Q26">+O16/J16</f>
        <v>1</v>
      </c>
      <c r="R16" s="119">
        <f t="shared" si="8"/>
        <v>11159</v>
      </c>
      <c r="S16" s="119">
        <f t="shared" si="8"/>
        <v>11159</v>
      </c>
      <c r="T16" s="119">
        <f t="shared" si="8"/>
        <v>48500</v>
      </c>
      <c r="U16" s="119">
        <f t="shared" si="8"/>
        <v>0</v>
      </c>
      <c r="V16" s="119">
        <f t="shared" si="8"/>
        <v>0</v>
      </c>
      <c r="W16" s="119">
        <f t="shared" si="8"/>
        <v>0</v>
      </c>
      <c r="X16" s="119">
        <f t="shared" si="8"/>
        <v>11159</v>
      </c>
      <c r="Y16" s="119">
        <f t="shared" si="8"/>
        <v>0</v>
      </c>
      <c r="Z16" s="119">
        <f t="shared" si="8"/>
        <v>0</v>
      </c>
      <c r="AA16" s="119">
        <f t="shared" si="8"/>
        <v>0</v>
      </c>
      <c r="AB16" s="119">
        <f t="shared" si="8"/>
        <v>24555</v>
      </c>
      <c r="AC16" s="119">
        <f t="shared" si="8"/>
        <v>24555</v>
      </c>
      <c r="AD16" s="120"/>
      <c r="AE16" s="120"/>
      <c r="AF16" s="120"/>
      <c r="AG16" s="120"/>
    </row>
    <row r="17" spans="1:33" ht="56.25">
      <c r="A17" s="111" t="s">
        <v>10</v>
      </c>
      <c r="B17" s="18" t="s">
        <v>138</v>
      </c>
      <c r="C17" s="25" t="s">
        <v>57</v>
      </c>
      <c r="D17" s="25" t="s">
        <v>139</v>
      </c>
      <c r="E17" s="25"/>
      <c r="F17" s="27" t="s">
        <v>64</v>
      </c>
      <c r="G17" s="122" t="s">
        <v>219</v>
      </c>
      <c r="H17" s="112">
        <f>+I17</f>
        <v>18000</v>
      </c>
      <c r="I17" s="113">
        <v>18000</v>
      </c>
      <c r="J17" s="113">
        <f>+K17</f>
        <v>2500</v>
      </c>
      <c r="K17" s="113">
        <v>2500</v>
      </c>
      <c r="L17" s="220">
        <f>+M17</f>
        <v>1917.211</v>
      </c>
      <c r="M17" s="220">
        <v>1917.211</v>
      </c>
      <c r="N17" s="216">
        <f t="shared" si="9"/>
        <v>0.7668844</v>
      </c>
      <c r="O17" s="112">
        <f t="shared" si="6"/>
        <v>2500</v>
      </c>
      <c r="P17" s="112">
        <f>+K17</f>
        <v>2500</v>
      </c>
      <c r="Q17" s="215">
        <f t="shared" si="10"/>
        <v>1</v>
      </c>
      <c r="R17" s="112">
        <f>+S17</f>
        <v>2500</v>
      </c>
      <c r="S17" s="112">
        <f>+P17</f>
        <v>2500</v>
      </c>
      <c r="T17" s="112">
        <f>+I17</f>
        <v>18000</v>
      </c>
      <c r="U17" s="114"/>
      <c r="V17" s="114"/>
      <c r="W17" s="114"/>
      <c r="X17" s="112">
        <f t="shared" si="7"/>
        <v>2500</v>
      </c>
      <c r="Y17" s="114"/>
      <c r="Z17" s="114"/>
      <c r="AA17" s="114"/>
      <c r="AB17" s="112">
        <f>+AC17</f>
        <v>5555</v>
      </c>
      <c r="AC17" s="112">
        <v>5555</v>
      </c>
      <c r="AD17" s="114"/>
      <c r="AE17" s="114"/>
      <c r="AF17" s="114"/>
      <c r="AG17" s="114"/>
    </row>
    <row r="18" spans="1:33" ht="93.75">
      <c r="A18" s="111" t="s">
        <v>0</v>
      </c>
      <c r="B18" s="18" t="s">
        <v>131</v>
      </c>
      <c r="C18" s="25" t="s">
        <v>57</v>
      </c>
      <c r="D18" s="25" t="s">
        <v>140</v>
      </c>
      <c r="E18" s="25"/>
      <c r="F18" s="27" t="s">
        <v>64</v>
      </c>
      <c r="G18" s="17" t="s">
        <v>220</v>
      </c>
      <c r="H18" s="112">
        <f>+I18</f>
        <v>8500</v>
      </c>
      <c r="I18" s="113">
        <v>8500</v>
      </c>
      <c r="J18" s="113">
        <f>+K18</f>
        <v>2600</v>
      </c>
      <c r="K18" s="113">
        <v>2600</v>
      </c>
      <c r="L18" s="114">
        <f>+M18</f>
        <v>2600</v>
      </c>
      <c r="M18" s="114">
        <v>2600</v>
      </c>
      <c r="N18" s="215">
        <f t="shared" si="9"/>
        <v>1</v>
      </c>
      <c r="O18" s="112">
        <f t="shared" si="6"/>
        <v>2600</v>
      </c>
      <c r="P18" s="112">
        <f>+K18</f>
        <v>2600</v>
      </c>
      <c r="Q18" s="215">
        <f t="shared" si="10"/>
        <v>1</v>
      </c>
      <c r="R18" s="112">
        <f>+S18</f>
        <v>2600</v>
      </c>
      <c r="S18" s="112">
        <f>300+2300</f>
        <v>2600</v>
      </c>
      <c r="T18" s="112">
        <f>+I18</f>
        <v>8500</v>
      </c>
      <c r="U18" s="114"/>
      <c r="V18" s="114"/>
      <c r="W18" s="114"/>
      <c r="X18" s="112">
        <f t="shared" si="7"/>
        <v>2600</v>
      </c>
      <c r="Y18" s="114"/>
      <c r="Z18" s="114"/>
      <c r="AA18" s="114"/>
      <c r="AB18" s="112">
        <f>+AC18</f>
        <v>5000</v>
      </c>
      <c r="AC18" s="112">
        <v>5000</v>
      </c>
      <c r="AD18" s="114"/>
      <c r="AE18" s="114"/>
      <c r="AF18" s="114"/>
      <c r="AG18" s="114"/>
    </row>
    <row r="19" spans="1:33" ht="75">
      <c r="A19" s="111" t="s">
        <v>4</v>
      </c>
      <c r="B19" s="18" t="s">
        <v>132</v>
      </c>
      <c r="C19" s="25" t="s">
        <v>57</v>
      </c>
      <c r="D19" s="25" t="s">
        <v>141</v>
      </c>
      <c r="E19" s="25"/>
      <c r="F19" s="27" t="s">
        <v>64</v>
      </c>
      <c r="G19" s="17" t="s">
        <v>221</v>
      </c>
      <c r="H19" s="112">
        <f>+I19</f>
        <v>14000</v>
      </c>
      <c r="I19" s="113">
        <v>14000</v>
      </c>
      <c r="J19" s="113">
        <f>+K19</f>
        <v>3859</v>
      </c>
      <c r="K19" s="113">
        <v>3859</v>
      </c>
      <c r="L19" s="214">
        <f>+M19</f>
        <v>620.539</v>
      </c>
      <c r="M19" s="214">
        <v>620.539</v>
      </c>
      <c r="N19" s="216">
        <f t="shared" si="9"/>
        <v>0.16080305778699144</v>
      </c>
      <c r="O19" s="112">
        <f t="shared" si="6"/>
        <v>3859</v>
      </c>
      <c r="P19" s="112">
        <f>+K19</f>
        <v>3859</v>
      </c>
      <c r="Q19" s="215">
        <f t="shared" si="10"/>
        <v>1</v>
      </c>
      <c r="R19" s="112">
        <f>+S19</f>
        <v>3859</v>
      </c>
      <c r="S19" s="112">
        <f>400+3459</f>
        <v>3859</v>
      </c>
      <c r="T19" s="112">
        <f>+I19</f>
        <v>14000</v>
      </c>
      <c r="U19" s="114"/>
      <c r="V19" s="114"/>
      <c r="W19" s="114"/>
      <c r="X19" s="112">
        <f t="shared" si="7"/>
        <v>3859</v>
      </c>
      <c r="Y19" s="114"/>
      <c r="Z19" s="114"/>
      <c r="AA19" s="114"/>
      <c r="AB19" s="112">
        <f>+AC19</f>
        <v>9000</v>
      </c>
      <c r="AC19" s="112">
        <v>9000</v>
      </c>
      <c r="AD19" s="114"/>
      <c r="AE19" s="114"/>
      <c r="AF19" s="114"/>
      <c r="AG19" s="114"/>
    </row>
    <row r="20" spans="1:33" ht="93.75">
      <c r="A20" s="111" t="s">
        <v>5</v>
      </c>
      <c r="B20" s="18" t="s">
        <v>133</v>
      </c>
      <c r="C20" s="25" t="s">
        <v>57</v>
      </c>
      <c r="D20" s="25" t="s">
        <v>142</v>
      </c>
      <c r="E20" s="25"/>
      <c r="F20" s="27" t="s">
        <v>64</v>
      </c>
      <c r="G20" s="17" t="s">
        <v>222</v>
      </c>
      <c r="H20" s="112">
        <f>+I20</f>
        <v>8000</v>
      </c>
      <c r="I20" s="113">
        <v>8000</v>
      </c>
      <c r="J20" s="113">
        <f>+K20</f>
        <v>2200</v>
      </c>
      <c r="K20" s="113">
        <v>2200</v>
      </c>
      <c r="L20" s="214">
        <f>+M20</f>
        <v>480.869</v>
      </c>
      <c r="M20" s="214">
        <v>480.869</v>
      </c>
      <c r="N20" s="216">
        <f t="shared" si="9"/>
        <v>0.2185768181818182</v>
      </c>
      <c r="O20" s="112">
        <f t="shared" si="6"/>
        <v>2200</v>
      </c>
      <c r="P20" s="112">
        <f>+K20</f>
        <v>2200</v>
      </c>
      <c r="Q20" s="215">
        <f t="shared" si="10"/>
        <v>1</v>
      </c>
      <c r="R20" s="112">
        <f>+S20</f>
        <v>2200</v>
      </c>
      <c r="S20" s="112">
        <f>300+1900</f>
        <v>2200</v>
      </c>
      <c r="T20" s="112">
        <f>+I20</f>
        <v>8000</v>
      </c>
      <c r="U20" s="114"/>
      <c r="V20" s="114"/>
      <c r="W20" s="114"/>
      <c r="X20" s="112">
        <f t="shared" si="7"/>
        <v>2200</v>
      </c>
      <c r="Y20" s="114"/>
      <c r="Z20" s="114"/>
      <c r="AA20" s="114"/>
      <c r="AB20" s="112">
        <f>+AC20</f>
        <v>5000</v>
      </c>
      <c r="AC20" s="112">
        <v>5000</v>
      </c>
      <c r="AD20" s="114"/>
      <c r="AE20" s="114"/>
      <c r="AF20" s="114"/>
      <c r="AG20" s="114"/>
    </row>
    <row r="21" spans="1:33" s="121" customFormat="1" ht="93.75">
      <c r="A21" s="116" t="s">
        <v>148</v>
      </c>
      <c r="B21" s="21" t="s">
        <v>152</v>
      </c>
      <c r="C21" s="118"/>
      <c r="D21" s="118"/>
      <c r="E21" s="118"/>
      <c r="F21" s="29"/>
      <c r="G21" s="30"/>
      <c r="H21" s="119">
        <f aca="true" t="shared" si="11" ref="H21:M21">+H22+H27</f>
        <v>23000</v>
      </c>
      <c r="I21" s="119">
        <f t="shared" si="11"/>
        <v>23000</v>
      </c>
      <c r="J21" s="119">
        <f t="shared" si="11"/>
        <v>19000</v>
      </c>
      <c r="K21" s="119">
        <f t="shared" si="11"/>
        <v>19000</v>
      </c>
      <c r="L21" s="119">
        <f t="shared" si="11"/>
        <v>17439.004</v>
      </c>
      <c r="M21" s="119">
        <f t="shared" si="11"/>
        <v>17439.004</v>
      </c>
      <c r="N21" s="217">
        <f t="shared" si="9"/>
        <v>0.9178423157894737</v>
      </c>
      <c r="O21" s="119">
        <f>+O22+O27</f>
        <v>19000</v>
      </c>
      <c r="P21" s="119">
        <f>+P22+P27</f>
        <v>19000</v>
      </c>
      <c r="Q21" s="218">
        <f t="shared" si="10"/>
        <v>1</v>
      </c>
      <c r="R21" s="119">
        <f aca="true" t="shared" si="12" ref="R21:AC21">+R22+R27</f>
        <v>19000</v>
      </c>
      <c r="S21" s="119">
        <f t="shared" si="12"/>
        <v>19000</v>
      </c>
      <c r="T21" s="119">
        <f t="shared" si="12"/>
        <v>45930</v>
      </c>
      <c r="U21" s="119">
        <f t="shared" si="12"/>
        <v>0</v>
      </c>
      <c r="V21" s="119">
        <f t="shared" si="12"/>
        <v>0</v>
      </c>
      <c r="W21" s="119">
        <f t="shared" si="12"/>
        <v>0</v>
      </c>
      <c r="X21" s="119">
        <f t="shared" si="12"/>
        <v>19000</v>
      </c>
      <c r="Y21" s="119">
        <f t="shared" si="12"/>
        <v>0</v>
      </c>
      <c r="Z21" s="119">
        <f t="shared" si="12"/>
        <v>0</v>
      </c>
      <c r="AA21" s="119">
        <f t="shared" si="12"/>
        <v>0</v>
      </c>
      <c r="AB21" s="119">
        <f t="shared" si="12"/>
        <v>13878.5</v>
      </c>
      <c r="AC21" s="119">
        <f t="shared" si="12"/>
        <v>13878.5</v>
      </c>
      <c r="AD21" s="120"/>
      <c r="AE21" s="120"/>
      <c r="AF21" s="120"/>
      <c r="AG21" s="120"/>
    </row>
    <row r="22" spans="1:33" s="121" customFormat="1" ht="37.5">
      <c r="A22" s="116" t="s">
        <v>28</v>
      </c>
      <c r="B22" s="117" t="s">
        <v>283</v>
      </c>
      <c r="C22" s="118"/>
      <c r="D22" s="118"/>
      <c r="E22" s="118"/>
      <c r="F22" s="29"/>
      <c r="G22" s="30"/>
      <c r="H22" s="119">
        <f aca="true" t="shared" si="13" ref="H22:M22">SUM(H23:H26)</f>
        <v>23000</v>
      </c>
      <c r="I22" s="119">
        <f t="shared" si="13"/>
        <v>23000</v>
      </c>
      <c r="J22" s="119">
        <f t="shared" si="13"/>
        <v>19000</v>
      </c>
      <c r="K22" s="119">
        <f t="shared" si="13"/>
        <v>19000</v>
      </c>
      <c r="L22" s="123">
        <f t="shared" si="13"/>
        <v>17439.004</v>
      </c>
      <c r="M22" s="123">
        <f t="shared" si="13"/>
        <v>17439.004</v>
      </c>
      <c r="N22" s="217">
        <f t="shared" si="9"/>
        <v>0.9178423157894737</v>
      </c>
      <c r="O22" s="119">
        <f>SUM(O23:O26)</f>
        <v>19000</v>
      </c>
      <c r="P22" s="119">
        <f>SUM(P23:P26)</f>
        <v>19000</v>
      </c>
      <c r="Q22" s="218">
        <f t="shared" si="10"/>
        <v>1</v>
      </c>
      <c r="R22" s="119">
        <f>SUM(R23:R26)</f>
        <v>19000</v>
      </c>
      <c r="S22" s="119">
        <f>SUM(S23:S26)</f>
        <v>19000</v>
      </c>
      <c r="T22" s="119">
        <f>SUM(T23:T26)</f>
        <v>23000</v>
      </c>
      <c r="U22" s="119">
        <f>+U23+U24</f>
        <v>0</v>
      </c>
      <c r="V22" s="119">
        <f>+V23+V24</f>
        <v>0</v>
      </c>
      <c r="W22" s="119">
        <f>+W23+W24</f>
        <v>0</v>
      </c>
      <c r="X22" s="119">
        <f>SUM(X23:X26)</f>
        <v>19000</v>
      </c>
      <c r="Y22" s="119">
        <f aca="true" t="shared" si="14" ref="Y22:AF22">SUM(Y23:Y26)</f>
        <v>0</v>
      </c>
      <c r="Z22" s="119">
        <f t="shared" si="14"/>
        <v>0</v>
      </c>
      <c r="AA22" s="119">
        <f t="shared" si="14"/>
        <v>0</v>
      </c>
      <c r="AB22" s="119">
        <f t="shared" si="14"/>
        <v>2940</v>
      </c>
      <c r="AC22" s="119">
        <f t="shared" si="14"/>
        <v>2940</v>
      </c>
      <c r="AD22" s="119">
        <f t="shared" si="14"/>
        <v>0</v>
      </c>
      <c r="AE22" s="119">
        <f t="shared" si="14"/>
        <v>0</v>
      </c>
      <c r="AF22" s="119">
        <f t="shared" si="14"/>
        <v>0</v>
      </c>
      <c r="AG22" s="120"/>
    </row>
    <row r="23" spans="1:33" s="121" customFormat="1" ht="75">
      <c r="A23" s="124" t="s">
        <v>10</v>
      </c>
      <c r="B23" s="18" t="s">
        <v>284</v>
      </c>
      <c r="C23" s="25" t="s">
        <v>57</v>
      </c>
      <c r="D23" s="25" t="s">
        <v>149</v>
      </c>
      <c r="E23" s="118"/>
      <c r="F23" s="27" t="s">
        <v>150</v>
      </c>
      <c r="G23" s="27" t="s">
        <v>286</v>
      </c>
      <c r="H23" s="113">
        <f>+I23</f>
        <v>14000</v>
      </c>
      <c r="I23" s="113">
        <v>14000</v>
      </c>
      <c r="J23" s="113">
        <f>+K23</f>
        <v>13264</v>
      </c>
      <c r="K23" s="113">
        <v>13264</v>
      </c>
      <c r="L23" s="125">
        <f>+M23</f>
        <v>13263.236</v>
      </c>
      <c r="M23" s="125">
        <v>13263.236</v>
      </c>
      <c r="N23" s="216">
        <f t="shared" si="9"/>
        <v>0.9999424004825092</v>
      </c>
      <c r="O23" s="113">
        <f>+P23</f>
        <v>13264</v>
      </c>
      <c r="P23" s="113">
        <f>+J23</f>
        <v>13264</v>
      </c>
      <c r="Q23" s="215">
        <f t="shared" si="10"/>
        <v>1</v>
      </c>
      <c r="R23" s="113">
        <f>+S23</f>
        <v>13264</v>
      </c>
      <c r="S23" s="113">
        <f>+J23</f>
        <v>13264</v>
      </c>
      <c r="T23" s="113">
        <f>+H23</f>
        <v>14000</v>
      </c>
      <c r="U23" s="113"/>
      <c r="V23" s="113"/>
      <c r="W23" s="113"/>
      <c r="X23" s="113">
        <f>+J23</f>
        <v>13264</v>
      </c>
      <c r="Y23" s="119"/>
      <c r="Z23" s="119"/>
      <c r="AA23" s="119"/>
      <c r="AB23" s="119"/>
      <c r="AC23" s="119"/>
      <c r="AD23" s="120"/>
      <c r="AE23" s="120"/>
      <c r="AF23" s="120"/>
      <c r="AG23" s="120"/>
    </row>
    <row r="24" spans="1:33" s="121" customFormat="1" ht="75">
      <c r="A24" s="124" t="s">
        <v>0</v>
      </c>
      <c r="B24" s="18" t="s">
        <v>285</v>
      </c>
      <c r="C24" s="25" t="s">
        <v>57</v>
      </c>
      <c r="D24" s="25" t="s">
        <v>149</v>
      </c>
      <c r="E24" s="118"/>
      <c r="F24" s="27" t="s">
        <v>150</v>
      </c>
      <c r="G24" s="27" t="s">
        <v>287</v>
      </c>
      <c r="H24" s="113">
        <f>+I24</f>
        <v>4500</v>
      </c>
      <c r="I24" s="113">
        <v>4500</v>
      </c>
      <c r="J24" s="113">
        <f>+K24</f>
        <v>4176</v>
      </c>
      <c r="K24" s="113">
        <v>4176</v>
      </c>
      <c r="L24" s="125">
        <f>+M24</f>
        <v>4175.768</v>
      </c>
      <c r="M24" s="125">
        <v>4175.768</v>
      </c>
      <c r="N24" s="216">
        <f t="shared" si="9"/>
        <v>0.9999444444444444</v>
      </c>
      <c r="O24" s="113">
        <f>+P24</f>
        <v>4176</v>
      </c>
      <c r="P24" s="113">
        <f>+J24</f>
        <v>4176</v>
      </c>
      <c r="Q24" s="215">
        <f t="shared" si="10"/>
        <v>1</v>
      </c>
      <c r="R24" s="113">
        <f>+S24</f>
        <v>4176</v>
      </c>
      <c r="S24" s="113">
        <f>+J24</f>
        <v>4176</v>
      </c>
      <c r="T24" s="113">
        <f>+H24</f>
        <v>4500</v>
      </c>
      <c r="U24" s="113"/>
      <c r="V24" s="113"/>
      <c r="W24" s="113"/>
      <c r="X24" s="113">
        <f>+J24</f>
        <v>4176</v>
      </c>
      <c r="Y24" s="119"/>
      <c r="Z24" s="119"/>
      <c r="AA24" s="119"/>
      <c r="AB24" s="119"/>
      <c r="AC24" s="119"/>
      <c r="AD24" s="120"/>
      <c r="AE24" s="120"/>
      <c r="AF24" s="120"/>
      <c r="AG24" s="120"/>
    </row>
    <row r="25" spans="1:33" ht="56.25">
      <c r="A25" s="124" t="s">
        <v>4</v>
      </c>
      <c r="B25" s="18" t="s">
        <v>223</v>
      </c>
      <c r="C25" s="25" t="s">
        <v>57</v>
      </c>
      <c r="D25" s="25" t="s">
        <v>149</v>
      </c>
      <c r="E25" s="25"/>
      <c r="F25" s="27" t="s">
        <v>150</v>
      </c>
      <c r="G25" s="17" t="s">
        <v>224</v>
      </c>
      <c r="H25" s="113">
        <f>+I25</f>
        <v>2000</v>
      </c>
      <c r="I25" s="113">
        <v>2000</v>
      </c>
      <c r="J25" s="113">
        <f>+K25</f>
        <v>1060</v>
      </c>
      <c r="K25" s="113">
        <v>1060</v>
      </c>
      <c r="L25" s="113">
        <f>+M25</f>
        <v>0</v>
      </c>
      <c r="M25" s="113"/>
      <c r="N25" s="215">
        <f t="shared" si="9"/>
        <v>0</v>
      </c>
      <c r="O25" s="113">
        <f>+P25</f>
        <v>1060</v>
      </c>
      <c r="P25" s="113">
        <f>+K25</f>
        <v>1060</v>
      </c>
      <c r="Q25" s="215">
        <f t="shared" si="10"/>
        <v>1</v>
      </c>
      <c r="R25" s="113">
        <f>+S25</f>
        <v>1060</v>
      </c>
      <c r="S25" s="113">
        <v>1060</v>
      </c>
      <c r="T25" s="113">
        <v>2000</v>
      </c>
      <c r="U25" s="113"/>
      <c r="V25" s="113"/>
      <c r="W25" s="113"/>
      <c r="X25" s="113">
        <f>+R25</f>
        <v>1060</v>
      </c>
      <c r="Y25" s="114"/>
      <c r="Z25" s="114"/>
      <c r="AA25" s="114"/>
      <c r="AB25" s="112">
        <f>+AC25</f>
        <v>940</v>
      </c>
      <c r="AC25" s="112">
        <f>+H25-X25</f>
        <v>940</v>
      </c>
      <c r="AD25" s="114"/>
      <c r="AE25" s="114"/>
      <c r="AF25" s="114"/>
      <c r="AG25" s="114"/>
    </row>
    <row r="26" spans="1:33" ht="75">
      <c r="A26" s="124" t="s">
        <v>5</v>
      </c>
      <c r="B26" s="18" t="s">
        <v>225</v>
      </c>
      <c r="C26" s="25" t="s">
        <v>57</v>
      </c>
      <c r="D26" s="25" t="s">
        <v>149</v>
      </c>
      <c r="E26" s="25"/>
      <c r="F26" s="27" t="s">
        <v>150</v>
      </c>
      <c r="G26" s="17" t="s">
        <v>226</v>
      </c>
      <c r="H26" s="113">
        <f>+I26</f>
        <v>2500</v>
      </c>
      <c r="I26" s="113">
        <v>2500</v>
      </c>
      <c r="J26" s="113">
        <f>+K26</f>
        <v>500</v>
      </c>
      <c r="K26" s="113">
        <v>500</v>
      </c>
      <c r="L26" s="113">
        <f>+M26</f>
        <v>0</v>
      </c>
      <c r="M26" s="113"/>
      <c r="N26" s="215">
        <f t="shared" si="9"/>
        <v>0</v>
      </c>
      <c r="O26" s="113">
        <f>+P26</f>
        <v>500</v>
      </c>
      <c r="P26" s="113">
        <v>500</v>
      </c>
      <c r="Q26" s="215">
        <f t="shared" si="10"/>
        <v>1</v>
      </c>
      <c r="R26" s="113">
        <f>+S26</f>
        <v>500</v>
      </c>
      <c r="S26" s="113">
        <v>500</v>
      </c>
      <c r="T26" s="113">
        <v>2500</v>
      </c>
      <c r="U26" s="113"/>
      <c r="V26" s="113"/>
      <c r="W26" s="113"/>
      <c r="X26" s="113">
        <f>+R26</f>
        <v>500</v>
      </c>
      <c r="Y26" s="114"/>
      <c r="Z26" s="114"/>
      <c r="AA26" s="114"/>
      <c r="AB26" s="112">
        <f>+AC26</f>
        <v>2000</v>
      </c>
      <c r="AC26" s="112">
        <f>+H26-X26</f>
        <v>2000</v>
      </c>
      <c r="AD26" s="114"/>
      <c r="AE26" s="114"/>
      <c r="AF26" s="114"/>
      <c r="AG26" s="114"/>
    </row>
    <row r="27" spans="1:33" s="121" customFormat="1" ht="37.5" hidden="1">
      <c r="A27" s="116" t="s">
        <v>29</v>
      </c>
      <c r="B27" s="117" t="s">
        <v>52</v>
      </c>
      <c r="C27" s="118"/>
      <c r="D27" s="118"/>
      <c r="E27" s="118"/>
      <c r="F27" s="29"/>
      <c r="G27" s="24"/>
      <c r="H27" s="119"/>
      <c r="I27" s="119"/>
      <c r="J27" s="119"/>
      <c r="K27" s="119"/>
      <c r="L27" s="123"/>
      <c r="M27" s="123"/>
      <c r="N27" s="119"/>
      <c r="O27" s="119"/>
      <c r="P27" s="119"/>
      <c r="Q27" s="119"/>
      <c r="R27" s="119"/>
      <c r="S27" s="119"/>
      <c r="T27" s="119">
        <f>SUM(T28:T35)</f>
        <v>22930</v>
      </c>
      <c r="U27" s="120"/>
      <c r="V27" s="120"/>
      <c r="W27" s="120"/>
      <c r="X27" s="119"/>
      <c r="Y27" s="120"/>
      <c r="Z27" s="120"/>
      <c r="AA27" s="120"/>
      <c r="AB27" s="119">
        <f>SUM(AB28:AB35)</f>
        <v>10938.5</v>
      </c>
      <c r="AC27" s="119">
        <f>SUM(AC28:AC35)</f>
        <v>10938.5</v>
      </c>
      <c r="AD27" s="120"/>
      <c r="AE27" s="120"/>
      <c r="AF27" s="120"/>
      <c r="AG27" s="120"/>
    </row>
    <row r="28" spans="1:33" ht="56.25" hidden="1">
      <c r="A28" s="124" t="s">
        <v>10</v>
      </c>
      <c r="B28" s="18" t="s">
        <v>218</v>
      </c>
      <c r="C28" s="25" t="s">
        <v>57</v>
      </c>
      <c r="D28" s="25" t="s">
        <v>149</v>
      </c>
      <c r="E28" s="25"/>
      <c r="F28" s="27" t="s">
        <v>68</v>
      </c>
      <c r="G28" s="23"/>
      <c r="H28" s="113">
        <f>+I28</f>
        <v>2430</v>
      </c>
      <c r="I28" s="113">
        <v>2430</v>
      </c>
      <c r="J28" s="113"/>
      <c r="K28" s="113"/>
      <c r="L28" s="115"/>
      <c r="M28" s="125"/>
      <c r="N28" s="112"/>
      <c r="O28" s="112"/>
      <c r="P28" s="112"/>
      <c r="Q28" s="112"/>
      <c r="R28" s="112"/>
      <c r="S28" s="112"/>
      <c r="T28" s="112">
        <f aca="true" t="shared" si="15" ref="T28:T35">+H28</f>
        <v>2430</v>
      </c>
      <c r="U28" s="114"/>
      <c r="V28" s="114"/>
      <c r="W28" s="114"/>
      <c r="X28" s="112"/>
      <c r="Y28" s="114"/>
      <c r="Z28" s="114"/>
      <c r="AA28" s="114"/>
      <c r="AB28" s="112">
        <f>+AC28</f>
        <v>1215</v>
      </c>
      <c r="AC28" s="112">
        <f aca="true" t="shared" si="16" ref="AC28:AC33">+T28*0.5</f>
        <v>1215</v>
      </c>
      <c r="AD28" s="114"/>
      <c r="AE28" s="114"/>
      <c r="AF28" s="114"/>
      <c r="AG28" s="25"/>
    </row>
    <row r="29" spans="1:33" ht="75" hidden="1">
      <c r="A29" s="124" t="s">
        <v>0</v>
      </c>
      <c r="B29" s="18" t="s">
        <v>227</v>
      </c>
      <c r="C29" s="25" t="s">
        <v>57</v>
      </c>
      <c r="D29" s="25" t="s">
        <v>149</v>
      </c>
      <c r="E29" s="25"/>
      <c r="F29" s="27" t="s">
        <v>68</v>
      </c>
      <c r="G29" s="23"/>
      <c r="H29" s="113">
        <f aca="true" t="shared" si="17" ref="H29:H35">+I29</f>
        <v>5000</v>
      </c>
      <c r="I29" s="113">
        <v>5000</v>
      </c>
      <c r="J29" s="113"/>
      <c r="K29" s="113"/>
      <c r="L29" s="115"/>
      <c r="M29" s="125"/>
      <c r="N29" s="112"/>
      <c r="O29" s="112"/>
      <c r="P29" s="112"/>
      <c r="Q29" s="112"/>
      <c r="R29" s="112"/>
      <c r="S29" s="112"/>
      <c r="T29" s="112">
        <f t="shared" si="15"/>
        <v>5000</v>
      </c>
      <c r="U29" s="114"/>
      <c r="V29" s="114"/>
      <c r="W29" s="114"/>
      <c r="X29" s="112"/>
      <c r="Y29" s="114"/>
      <c r="Z29" s="114"/>
      <c r="AA29" s="114"/>
      <c r="AB29" s="112">
        <f aca="true" t="shared" si="18" ref="AB29:AB35">+AC29</f>
        <v>2500</v>
      </c>
      <c r="AC29" s="112">
        <f t="shared" si="16"/>
        <v>2500</v>
      </c>
      <c r="AD29" s="114"/>
      <c r="AE29" s="114"/>
      <c r="AF29" s="114"/>
      <c r="AG29" s="25"/>
    </row>
    <row r="30" spans="1:33" ht="56.25" hidden="1">
      <c r="A30" s="124" t="s">
        <v>4</v>
      </c>
      <c r="B30" s="18" t="s">
        <v>228</v>
      </c>
      <c r="C30" s="25" t="s">
        <v>57</v>
      </c>
      <c r="D30" s="25" t="s">
        <v>149</v>
      </c>
      <c r="E30" s="25"/>
      <c r="F30" s="27" t="s">
        <v>68</v>
      </c>
      <c r="G30" s="23"/>
      <c r="H30" s="113">
        <f t="shared" si="17"/>
        <v>3000</v>
      </c>
      <c r="I30" s="113">
        <v>3000</v>
      </c>
      <c r="J30" s="113"/>
      <c r="K30" s="113"/>
      <c r="L30" s="115"/>
      <c r="M30" s="125"/>
      <c r="N30" s="112"/>
      <c r="O30" s="112"/>
      <c r="P30" s="112"/>
      <c r="Q30" s="112"/>
      <c r="R30" s="112"/>
      <c r="S30" s="112"/>
      <c r="T30" s="112">
        <f t="shared" si="15"/>
        <v>3000</v>
      </c>
      <c r="U30" s="114"/>
      <c r="V30" s="114"/>
      <c r="W30" s="114"/>
      <c r="X30" s="112"/>
      <c r="Y30" s="114"/>
      <c r="Z30" s="114"/>
      <c r="AA30" s="114"/>
      <c r="AB30" s="112">
        <f t="shared" si="18"/>
        <v>1500</v>
      </c>
      <c r="AC30" s="112">
        <f t="shared" si="16"/>
        <v>1500</v>
      </c>
      <c r="AD30" s="114"/>
      <c r="AE30" s="114"/>
      <c r="AF30" s="114"/>
      <c r="AG30" s="25"/>
    </row>
    <row r="31" spans="1:33" ht="75" hidden="1">
      <c r="A31" s="111" t="s">
        <v>5</v>
      </c>
      <c r="B31" s="18" t="s">
        <v>229</v>
      </c>
      <c r="C31" s="25" t="s">
        <v>57</v>
      </c>
      <c r="D31" s="25" t="s">
        <v>149</v>
      </c>
      <c r="E31" s="25"/>
      <c r="F31" s="27" t="s">
        <v>68</v>
      </c>
      <c r="G31" s="23" t="s">
        <v>326</v>
      </c>
      <c r="H31" s="112">
        <f t="shared" si="17"/>
        <v>2500</v>
      </c>
      <c r="I31" s="112">
        <v>2500</v>
      </c>
      <c r="J31" s="112"/>
      <c r="K31" s="112"/>
      <c r="L31" s="115"/>
      <c r="M31" s="115"/>
      <c r="N31" s="112"/>
      <c r="O31" s="112"/>
      <c r="P31" s="112"/>
      <c r="Q31" s="112"/>
      <c r="R31" s="112"/>
      <c r="S31" s="112"/>
      <c r="T31" s="112">
        <f t="shared" si="15"/>
        <v>2500</v>
      </c>
      <c r="U31" s="114"/>
      <c r="V31" s="114"/>
      <c r="W31" s="114"/>
      <c r="X31" s="112"/>
      <c r="Y31" s="114"/>
      <c r="Z31" s="114"/>
      <c r="AA31" s="114"/>
      <c r="AB31" s="112">
        <f t="shared" si="18"/>
        <v>1250</v>
      </c>
      <c r="AC31" s="112">
        <f t="shared" si="16"/>
        <v>1250</v>
      </c>
      <c r="AD31" s="114"/>
      <c r="AE31" s="114"/>
      <c r="AF31" s="114"/>
      <c r="AG31" s="25"/>
    </row>
    <row r="32" spans="1:33" ht="75" hidden="1">
      <c r="A32" s="124" t="s">
        <v>11</v>
      </c>
      <c r="B32" s="18" t="s">
        <v>230</v>
      </c>
      <c r="C32" s="25" t="s">
        <v>57</v>
      </c>
      <c r="D32" s="25" t="s">
        <v>149</v>
      </c>
      <c r="E32" s="25"/>
      <c r="F32" s="27" t="s">
        <v>68</v>
      </c>
      <c r="G32" s="23"/>
      <c r="H32" s="113">
        <f t="shared" si="17"/>
        <v>3447</v>
      </c>
      <c r="I32" s="113">
        <v>3447</v>
      </c>
      <c r="J32" s="113"/>
      <c r="K32" s="113"/>
      <c r="L32" s="115"/>
      <c r="M32" s="125"/>
      <c r="N32" s="112"/>
      <c r="O32" s="112"/>
      <c r="P32" s="112"/>
      <c r="Q32" s="112"/>
      <c r="R32" s="112"/>
      <c r="S32" s="112"/>
      <c r="T32" s="112">
        <f t="shared" si="15"/>
        <v>3447</v>
      </c>
      <c r="U32" s="114"/>
      <c r="V32" s="114"/>
      <c r="W32" s="114"/>
      <c r="X32" s="112"/>
      <c r="Y32" s="114"/>
      <c r="Z32" s="114"/>
      <c r="AA32" s="114"/>
      <c r="AB32" s="112">
        <f t="shared" si="18"/>
        <v>1723.5</v>
      </c>
      <c r="AC32" s="112">
        <f t="shared" si="16"/>
        <v>1723.5</v>
      </c>
      <c r="AD32" s="114"/>
      <c r="AE32" s="114"/>
      <c r="AF32" s="114"/>
      <c r="AG32" s="25"/>
    </row>
    <row r="33" spans="1:33" ht="56.25" hidden="1">
      <c r="A33" s="124" t="s">
        <v>34</v>
      </c>
      <c r="B33" s="18" t="s">
        <v>231</v>
      </c>
      <c r="C33" s="25" t="s">
        <v>57</v>
      </c>
      <c r="D33" s="25" t="s">
        <v>149</v>
      </c>
      <c r="E33" s="25"/>
      <c r="F33" s="27" t="s">
        <v>68</v>
      </c>
      <c r="G33" s="23"/>
      <c r="H33" s="113">
        <f t="shared" si="17"/>
        <v>1500</v>
      </c>
      <c r="I33" s="113">
        <v>1500</v>
      </c>
      <c r="J33" s="113"/>
      <c r="K33" s="113"/>
      <c r="L33" s="115"/>
      <c r="M33" s="125"/>
      <c r="N33" s="112"/>
      <c r="O33" s="112"/>
      <c r="P33" s="112"/>
      <c r="Q33" s="112"/>
      <c r="R33" s="112"/>
      <c r="S33" s="112"/>
      <c r="T33" s="112">
        <f t="shared" si="15"/>
        <v>1500</v>
      </c>
      <c r="U33" s="114"/>
      <c r="V33" s="114"/>
      <c r="W33" s="114"/>
      <c r="X33" s="112"/>
      <c r="Y33" s="114"/>
      <c r="Z33" s="114"/>
      <c r="AA33" s="114"/>
      <c r="AB33" s="112">
        <f t="shared" si="18"/>
        <v>750</v>
      </c>
      <c r="AC33" s="112">
        <f t="shared" si="16"/>
        <v>750</v>
      </c>
      <c r="AD33" s="114"/>
      <c r="AE33" s="114"/>
      <c r="AF33" s="114"/>
      <c r="AG33" s="25"/>
    </row>
    <row r="34" spans="1:33" ht="56.25" hidden="1">
      <c r="A34" s="124" t="s">
        <v>35</v>
      </c>
      <c r="B34" s="18" t="s">
        <v>232</v>
      </c>
      <c r="C34" s="25" t="s">
        <v>57</v>
      </c>
      <c r="D34" s="25" t="s">
        <v>149</v>
      </c>
      <c r="E34" s="25"/>
      <c r="F34" s="27" t="s">
        <v>68</v>
      </c>
      <c r="G34" s="23"/>
      <c r="H34" s="113">
        <f t="shared" si="17"/>
        <v>3000</v>
      </c>
      <c r="I34" s="113">
        <v>3000</v>
      </c>
      <c r="J34" s="113"/>
      <c r="K34" s="113"/>
      <c r="L34" s="115"/>
      <c r="M34" s="125"/>
      <c r="N34" s="112"/>
      <c r="O34" s="112"/>
      <c r="P34" s="112"/>
      <c r="Q34" s="112"/>
      <c r="R34" s="112"/>
      <c r="S34" s="112"/>
      <c r="T34" s="112">
        <f t="shared" si="15"/>
        <v>3000</v>
      </c>
      <c r="U34" s="114"/>
      <c r="V34" s="114"/>
      <c r="W34" s="114"/>
      <c r="X34" s="112"/>
      <c r="Y34" s="114"/>
      <c r="Z34" s="114"/>
      <c r="AA34" s="114"/>
      <c r="AB34" s="112">
        <f t="shared" si="18"/>
        <v>1000</v>
      </c>
      <c r="AC34" s="112">
        <v>1000</v>
      </c>
      <c r="AD34" s="114"/>
      <c r="AE34" s="114"/>
      <c r="AF34" s="114"/>
      <c r="AG34" s="25"/>
    </row>
    <row r="35" spans="1:33" ht="56.25" hidden="1">
      <c r="A35" s="124" t="s">
        <v>36</v>
      </c>
      <c r="B35" s="18" t="s">
        <v>233</v>
      </c>
      <c r="C35" s="25" t="s">
        <v>57</v>
      </c>
      <c r="D35" s="25" t="s">
        <v>149</v>
      </c>
      <c r="E35" s="25"/>
      <c r="F35" s="27" t="s">
        <v>68</v>
      </c>
      <c r="G35" s="23"/>
      <c r="H35" s="113">
        <f t="shared" si="17"/>
        <v>2053</v>
      </c>
      <c r="I35" s="113">
        <v>2053</v>
      </c>
      <c r="J35" s="113"/>
      <c r="K35" s="113"/>
      <c r="L35" s="115"/>
      <c r="M35" s="125"/>
      <c r="N35" s="112"/>
      <c r="O35" s="112"/>
      <c r="P35" s="112"/>
      <c r="Q35" s="112"/>
      <c r="R35" s="112"/>
      <c r="S35" s="112"/>
      <c r="T35" s="112">
        <f t="shared" si="15"/>
        <v>2053</v>
      </c>
      <c r="U35" s="114"/>
      <c r="V35" s="114"/>
      <c r="W35" s="114"/>
      <c r="X35" s="112"/>
      <c r="Y35" s="114"/>
      <c r="Z35" s="114"/>
      <c r="AA35" s="114"/>
      <c r="AB35" s="112">
        <f t="shared" si="18"/>
        <v>1000</v>
      </c>
      <c r="AC35" s="112">
        <v>1000</v>
      </c>
      <c r="AD35" s="114"/>
      <c r="AE35" s="114"/>
      <c r="AF35" s="114"/>
      <c r="AG35" s="25"/>
    </row>
    <row r="36" spans="1:33" s="121" customFormat="1" ht="112.5">
      <c r="A36" s="116" t="s">
        <v>57</v>
      </c>
      <c r="B36" s="21" t="s">
        <v>151</v>
      </c>
      <c r="C36" s="118"/>
      <c r="D36" s="118"/>
      <c r="E36" s="118"/>
      <c r="F36" s="29"/>
      <c r="G36" s="24"/>
      <c r="H36" s="119">
        <f aca="true" t="shared" si="19" ref="H36:AC36">+H37+H42+H51+H58</f>
        <v>117113</v>
      </c>
      <c r="I36" s="119">
        <f t="shared" si="19"/>
        <v>111473</v>
      </c>
      <c r="J36" s="119">
        <f t="shared" si="19"/>
        <v>50443</v>
      </c>
      <c r="K36" s="119">
        <f t="shared" si="19"/>
        <v>50443</v>
      </c>
      <c r="L36" s="119">
        <f t="shared" si="19"/>
        <v>32406.612451999998</v>
      </c>
      <c r="M36" s="119">
        <f t="shared" si="19"/>
        <v>32406.612451999998</v>
      </c>
      <c r="N36" s="217">
        <f>+L36/J36</f>
        <v>0.6424402286144757</v>
      </c>
      <c r="O36" s="119">
        <f t="shared" si="19"/>
        <v>50443</v>
      </c>
      <c r="P36" s="119">
        <f t="shared" si="19"/>
        <v>50443</v>
      </c>
      <c r="Q36" s="218">
        <f>+O36/J36</f>
        <v>1</v>
      </c>
      <c r="R36" s="119">
        <f t="shared" si="19"/>
        <v>82177</v>
      </c>
      <c r="S36" s="119">
        <f t="shared" si="19"/>
        <v>82177</v>
      </c>
      <c r="T36" s="119">
        <f t="shared" si="19"/>
        <v>252468.2</v>
      </c>
      <c r="U36" s="119">
        <f t="shared" si="19"/>
        <v>0</v>
      </c>
      <c r="V36" s="119">
        <f t="shared" si="19"/>
        <v>0</v>
      </c>
      <c r="W36" s="119">
        <f t="shared" si="19"/>
        <v>0</v>
      </c>
      <c r="X36" s="119">
        <f t="shared" si="19"/>
        <v>82413</v>
      </c>
      <c r="Y36" s="119">
        <f t="shared" si="19"/>
        <v>0</v>
      </c>
      <c r="Z36" s="119">
        <f t="shared" si="19"/>
        <v>0</v>
      </c>
      <c r="AA36" s="119">
        <f t="shared" si="19"/>
        <v>0</v>
      </c>
      <c r="AB36" s="119">
        <f t="shared" si="19"/>
        <v>79704.8</v>
      </c>
      <c r="AC36" s="119">
        <f t="shared" si="19"/>
        <v>75704.8</v>
      </c>
      <c r="AD36" s="120"/>
      <c r="AE36" s="120"/>
      <c r="AF36" s="120"/>
      <c r="AG36" s="120"/>
    </row>
    <row r="37" spans="1:33" s="121" customFormat="1" ht="37.5">
      <c r="A37" s="116" t="s">
        <v>28</v>
      </c>
      <c r="B37" s="21" t="s">
        <v>154</v>
      </c>
      <c r="C37" s="118"/>
      <c r="D37" s="118"/>
      <c r="E37" s="118"/>
      <c r="F37" s="29"/>
      <c r="G37" s="24"/>
      <c r="H37" s="119">
        <f>SUM(H38:H41)</f>
        <v>61043</v>
      </c>
      <c r="I37" s="119">
        <f aca="true" t="shared" si="20" ref="I37:AF37">SUM(I38:I41)</f>
        <v>61043</v>
      </c>
      <c r="J37" s="119">
        <f t="shared" si="20"/>
        <v>29088</v>
      </c>
      <c r="K37" s="119">
        <f t="shared" si="20"/>
        <v>29088</v>
      </c>
      <c r="L37" s="123">
        <f t="shared" si="20"/>
        <v>21155.371</v>
      </c>
      <c r="M37" s="123">
        <f t="shared" si="20"/>
        <v>21155.371</v>
      </c>
      <c r="N37" s="217">
        <f aca="true" t="shared" si="21" ref="N37:N52">+L37/J37</f>
        <v>0.7272886069856985</v>
      </c>
      <c r="O37" s="119">
        <f t="shared" si="20"/>
        <v>29088</v>
      </c>
      <c r="P37" s="119">
        <f t="shared" si="20"/>
        <v>29088</v>
      </c>
      <c r="Q37" s="218">
        <f aca="true" t="shared" si="22" ref="Q37:Q52">+O37/J37</f>
        <v>1</v>
      </c>
      <c r="R37" s="119">
        <f t="shared" si="20"/>
        <v>60822</v>
      </c>
      <c r="S37" s="119">
        <f t="shared" si="20"/>
        <v>60822</v>
      </c>
      <c r="T37" s="119">
        <f t="shared" si="20"/>
        <v>60822</v>
      </c>
      <c r="U37" s="119">
        <f t="shared" si="20"/>
        <v>0</v>
      </c>
      <c r="V37" s="119">
        <f t="shared" si="20"/>
        <v>0</v>
      </c>
      <c r="W37" s="119">
        <f t="shared" si="20"/>
        <v>0</v>
      </c>
      <c r="X37" s="119">
        <f t="shared" si="20"/>
        <v>60822</v>
      </c>
      <c r="Y37" s="119">
        <f t="shared" si="20"/>
        <v>0</v>
      </c>
      <c r="Z37" s="119">
        <f t="shared" si="20"/>
        <v>0</v>
      </c>
      <c r="AA37" s="119">
        <f t="shared" si="20"/>
        <v>0</v>
      </c>
      <c r="AB37" s="119">
        <f t="shared" si="20"/>
        <v>112</v>
      </c>
      <c r="AC37" s="119">
        <f t="shared" si="20"/>
        <v>112</v>
      </c>
      <c r="AD37" s="119">
        <f t="shared" si="20"/>
        <v>0</v>
      </c>
      <c r="AE37" s="119">
        <f t="shared" si="20"/>
        <v>0</v>
      </c>
      <c r="AF37" s="119">
        <f t="shared" si="20"/>
        <v>0</v>
      </c>
      <c r="AG37" s="120"/>
    </row>
    <row r="38" spans="1:33" s="121" customFormat="1" ht="56.25">
      <c r="A38" s="124" t="s">
        <v>10</v>
      </c>
      <c r="B38" s="22" t="s">
        <v>288</v>
      </c>
      <c r="C38" s="126" t="s">
        <v>57</v>
      </c>
      <c r="D38" s="126" t="s">
        <v>58</v>
      </c>
      <c r="E38" s="118"/>
      <c r="F38" s="27" t="s">
        <v>143</v>
      </c>
      <c r="G38" s="17" t="s">
        <v>290</v>
      </c>
      <c r="H38" s="113">
        <f>+I38</f>
        <v>14990</v>
      </c>
      <c r="I38" s="113">
        <v>14990</v>
      </c>
      <c r="J38" s="113">
        <f>+K38</f>
        <v>7436</v>
      </c>
      <c r="K38" s="113">
        <v>7436</v>
      </c>
      <c r="L38" s="125">
        <f>+M38</f>
        <v>1583.023</v>
      </c>
      <c r="M38" s="125">
        <v>1583.023</v>
      </c>
      <c r="N38" s="221">
        <f t="shared" si="21"/>
        <v>0.21288636363636362</v>
      </c>
      <c r="O38" s="113">
        <f>+P38</f>
        <v>7436</v>
      </c>
      <c r="P38" s="113">
        <f>+J38</f>
        <v>7436</v>
      </c>
      <c r="Q38" s="219">
        <f t="shared" si="22"/>
        <v>1</v>
      </c>
      <c r="R38" s="113">
        <f>+S38</f>
        <v>14990</v>
      </c>
      <c r="S38" s="113">
        <f>+H38</f>
        <v>14990</v>
      </c>
      <c r="T38" s="113">
        <f>+H38</f>
        <v>14990</v>
      </c>
      <c r="U38" s="113"/>
      <c r="V38" s="113"/>
      <c r="W38" s="113"/>
      <c r="X38" s="113">
        <f>+H38</f>
        <v>14990</v>
      </c>
      <c r="Y38" s="119"/>
      <c r="Z38" s="119"/>
      <c r="AA38" s="119"/>
      <c r="AB38" s="119"/>
      <c r="AC38" s="119"/>
      <c r="AD38" s="120"/>
      <c r="AE38" s="120"/>
      <c r="AF38" s="120"/>
      <c r="AG38" s="120"/>
    </row>
    <row r="39" spans="1:33" s="121" customFormat="1" ht="131.25">
      <c r="A39" s="124" t="s">
        <v>0</v>
      </c>
      <c r="B39" s="22" t="s">
        <v>289</v>
      </c>
      <c r="C39" s="126" t="s">
        <v>57</v>
      </c>
      <c r="D39" s="126" t="s">
        <v>292</v>
      </c>
      <c r="E39" s="118"/>
      <c r="F39" s="27" t="s">
        <v>143</v>
      </c>
      <c r="G39" s="17" t="s">
        <v>291</v>
      </c>
      <c r="H39" s="113">
        <f>+I39</f>
        <v>20000</v>
      </c>
      <c r="I39" s="113">
        <v>20000</v>
      </c>
      <c r="J39" s="113">
        <f>+K39</f>
        <v>9820</v>
      </c>
      <c r="K39" s="113">
        <v>9820</v>
      </c>
      <c r="L39" s="125">
        <f>+M39</f>
        <v>9000.982</v>
      </c>
      <c r="M39" s="125">
        <v>9000.982</v>
      </c>
      <c r="N39" s="221">
        <f t="shared" si="21"/>
        <v>0.9165969450101833</v>
      </c>
      <c r="O39" s="113">
        <f>+P39</f>
        <v>9820</v>
      </c>
      <c r="P39" s="113">
        <f>+J39</f>
        <v>9820</v>
      </c>
      <c r="Q39" s="219">
        <f t="shared" si="22"/>
        <v>1</v>
      </c>
      <c r="R39" s="113">
        <f>+S39</f>
        <v>20000</v>
      </c>
      <c r="S39" s="113">
        <f>+H39</f>
        <v>20000</v>
      </c>
      <c r="T39" s="113">
        <f>+H39</f>
        <v>20000</v>
      </c>
      <c r="U39" s="113"/>
      <c r="V39" s="113"/>
      <c r="W39" s="113"/>
      <c r="X39" s="113">
        <f>+H39</f>
        <v>20000</v>
      </c>
      <c r="Y39" s="119"/>
      <c r="Z39" s="119"/>
      <c r="AA39" s="119"/>
      <c r="AB39" s="119"/>
      <c r="AC39" s="119"/>
      <c r="AD39" s="120"/>
      <c r="AE39" s="120"/>
      <c r="AF39" s="120"/>
      <c r="AG39" s="120"/>
    </row>
    <row r="40" spans="1:33" s="128" customFormat="1" ht="75">
      <c r="A40" s="124" t="s">
        <v>4</v>
      </c>
      <c r="B40" s="22" t="s">
        <v>155</v>
      </c>
      <c r="C40" s="126" t="s">
        <v>57</v>
      </c>
      <c r="D40" s="126" t="s">
        <v>105</v>
      </c>
      <c r="E40" s="126"/>
      <c r="F40" s="27" t="s">
        <v>143</v>
      </c>
      <c r="G40" s="17" t="s">
        <v>158</v>
      </c>
      <c r="H40" s="113">
        <f>+I40</f>
        <v>12853</v>
      </c>
      <c r="I40" s="113">
        <v>12853</v>
      </c>
      <c r="J40" s="113">
        <f>+K40</f>
        <v>5739</v>
      </c>
      <c r="K40" s="113">
        <v>5739</v>
      </c>
      <c r="L40" s="125">
        <f>+M40</f>
        <v>5168.466</v>
      </c>
      <c r="M40" s="125">
        <v>5168.466</v>
      </c>
      <c r="N40" s="221">
        <f t="shared" si="21"/>
        <v>0.9005865133298485</v>
      </c>
      <c r="O40" s="113">
        <f>+P40</f>
        <v>5739</v>
      </c>
      <c r="P40" s="113">
        <f>+K40</f>
        <v>5739</v>
      </c>
      <c r="Q40" s="219">
        <f t="shared" si="22"/>
        <v>1</v>
      </c>
      <c r="R40" s="113">
        <f>+S40</f>
        <v>12739</v>
      </c>
      <c r="S40" s="113">
        <f>7000+5739</f>
        <v>12739</v>
      </c>
      <c r="T40" s="113">
        <f>+S40</f>
        <v>12739</v>
      </c>
      <c r="U40" s="127"/>
      <c r="V40" s="127"/>
      <c r="W40" s="127"/>
      <c r="X40" s="113">
        <f>+T40</f>
        <v>12739</v>
      </c>
      <c r="Y40" s="127"/>
      <c r="Z40" s="127"/>
      <c r="AA40" s="127"/>
      <c r="AB40" s="113">
        <f>+AC40</f>
        <v>56</v>
      </c>
      <c r="AC40" s="113">
        <v>56</v>
      </c>
      <c r="AD40" s="127"/>
      <c r="AE40" s="127"/>
      <c r="AF40" s="127"/>
      <c r="AG40" s="127"/>
    </row>
    <row r="41" spans="1:33" s="128" customFormat="1" ht="75">
      <c r="A41" s="124" t="s">
        <v>5</v>
      </c>
      <c r="B41" s="22" t="s">
        <v>156</v>
      </c>
      <c r="C41" s="126" t="s">
        <v>57</v>
      </c>
      <c r="D41" s="126" t="s">
        <v>157</v>
      </c>
      <c r="E41" s="126"/>
      <c r="F41" s="27" t="s">
        <v>143</v>
      </c>
      <c r="G41" s="17" t="s">
        <v>158</v>
      </c>
      <c r="H41" s="113">
        <f>+I41</f>
        <v>13200</v>
      </c>
      <c r="I41" s="113">
        <v>13200</v>
      </c>
      <c r="J41" s="113">
        <f>+K41</f>
        <v>6093</v>
      </c>
      <c r="K41" s="113">
        <v>6093</v>
      </c>
      <c r="L41" s="125">
        <f>+M41</f>
        <v>5402.9</v>
      </c>
      <c r="M41" s="125">
        <v>5402.9</v>
      </c>
      <c r="N41" s="221">
        <f t="shared" si="21"/>
        <v>0.8867388806827506</v>
      </c>
      <c r="O41" s="113">
        <f>+P41</f>
        <v>6093</v>
      </c>
      <c r="P41" s="113">
        <f>+K41</f>
        <v>6093</v>
      </c>
      <c r="Q41" s="219">
        <f t="shared" si="22"/>
        <v>1</v>
      </c>
      <c r="R41" s="113">
        <f>+S41</f>
        <v>13093</v>
      </c>
      <c r="S41" s="113">
        <f>7000+6093</f>
        <v>13093</v>
      </c>
      <c r="T41" s="113">
        <f>+S41</f>
        <v>13093</v>
      </c>
      <c r="U41" s="127"/>
      <c r="V41" s="127"/>
      <c r="W41" s="127"/>
      <c r="X41" s="113">
        <f>+T41</f>
        <v>13093</v>
      </c>
      <c r="Y41" s="127"/>
      <c r="Z41" s="127"/>
      <c r="AA41" s="127"/>
      <c r="AB41" s="113">
        <f>+AC41</f>
        <v>56</v>
      </c>
      <c r="AC41" s="113">
        <v>56</v>
      </c>
      <c r="AD41" s="127"/>
      <c r="AE41" s="127"/>
      <c r="AF41" s="127"/>
      <c r="AG41" s="127"/>
    </row>
    <row r="42" spans="1:33" s="121" customFormat="1" ht="37.5">
      <c r="A42" s="116" t="s">
        <v>29</v>
      </c>
      <c r="B42" s="21" t="s">
        <v>159</v>
      </c>
      <c r="C42" s="118"/>
      <c r="D42" s="118"/>
      <c r="E42" s="118"/>
      <c r="F42" s="29"/>
      <c r="G42" s="24"/>
      <c r="H42" s="119">
        <f>SUM(H43:H50)</f>
        <v>30408</v>
      </c>
      <c r="I42" s="119">
        <f aca="true" t="shared" si="23" ref="I42:AC42">SUM(I43:I50)</f>
        <v>30408</v>
      </c>
      <c r="J42" s="119">
        <f t="shared" si="23"/>
        <v>20705</v>
      </c>
      <c r="K42" s="119">
        <f t="shared" si="23"/>
        <v>20705</v>
      </c>
      <c r="L42" s="119">
        <f t="shared" si="23"/>
        <v>11251.241451999998</v>
      </c>
      <c r="M42" s="119">
        <f t="shared" si="23"/>
        <v>11251.241451999998</v>
      </c>
      <c r="N42" s="217">
        <f t="shared" si="21"/>
        <v>0.5434069766723013</v>
      </c>
      <c r="O42" s="119">
        <f t="shared" si="23"/>
        <v>20705</v>
      </c>
      <c r="P42" s="119">
        <f t="shared" si="23"/>
        <v>20705</v>
      </c>
      <c r="Q42" s="218">
        <f t="shared" si="22"/>
        <v>1</v>
      </c>
      <c r="R42" s="119">
        <f t="shared" si="23"/>
        <v>20705</v>
      </c>
      <c r="S42" s="119">
        <f t="shared" si="23"/>
        <v>20705</v>
      </c>
      <c r="T42" s="119">
        <f t="shared" si="23"/>
        <v>30408</v>
      </c>
      <c r="U42" s="119">
        <f t="shared" si="23"/>
        <v>0</v>
      </c>
      <c r="V42" s="119">
        <f t="shared" si="23"/>
        <v>0</v>
      </c>
      <c r="W42" s="119">
        <f t="shared" si="23"/>
        <v>0</v>
      </c>
      <c r="X42" s="119">
        <f t="shared" si="23"/>
        <v>20941</v>
      </c>
      <c r="Y42" s="119">
        <f t="shared" si="23"/>
        <v>0</v>
      </c>
      <c r="Z42" s="119">
        <f t="shared" si="23"/>
        <v>0</v>
      </c>
      <c r="AA42" s="119">
        <f t="shared" si="23"/>
        <v>0</v>
      </c>
      <c r="AB42" s="119">
        <f t="shared" si="23"/>
        <v>9088</v>
      </c>
      <c r="AC42" s="119">
        <f t="shared" si="23"/>
        <v>9088</v>
      </c>
      <c r="AD42" s="120"/>
      <c r="AE42" s="120"/>
      <c r="AF42" s="120"/>
      <c r="AG42" s="120"/>
    </row>
    <row r="43" spans="1:33" s="121" customFormat="1" ht="75">
      <c r="A43" s="124" t="s">
        <v>10</v>
      </c>
      <c r="B43" s="22" t="s">
        <v>293</v>
      </c>
      <c r="C43" s="118" t="s">
        <v>57</v>
      </c>
      <c r="D43" s="126" t="s">
        <v>160</v>
      </c>
      <c r="E43" s="118"/>
      <c r="F43" s="27" t="s">
        <v>143</v>
      </c>
      <c r="G43" s="17" t="s">
        <v>295</v>
      </c>
      <c r="H43" s="113">
        <f>+I43</f>
        <v>2600</v>
      </c>
      <c r="I43" s="113">
        <v>2600</v>
      </c>
      <c r="J43" s="113">
        <f>+K43</f>
        <v>2499</v>
      </c>
      <c r="K43" s="113">
        <v>2499</v>
      </c>
      <c r="L43" s="125">
        <f aca="true" t="shared" si="24" ref="L43:L50">+M43</f>
        <v>2498.376</v>
      </c>
      <c r="M43" s="125">
        <v>2498.376</v>
      </c>
      <c r="N43" s="221">
        <f t="shared" si="21"/>
        <v>0.9997503001200481</v>
      </c>
      <c r="O43" s="113">
        <f aca="true" t="shared" si="25" ref="O43:O50">+P43</f>
        <v>2499</v>
      </c>
      <c r="P43" s="113">
        <f aca="true" t="shared" si="26" ref="P43:P50">+J43</f>
        <v>2499</v>
      </c>
      <c r="Q43" s="219">
        <f t="shared" si="22"/>
        <v>1</v>
      </c>
      <c r="R43" s="113">
        <f>+S43</f>
        <v>2499</v>
      </c>
      <c r="S43" s="113">
        <f>+J43</f>
        <v>2499</v>
      </c>
      <c r="T43" s="113">
        <f>+X43</f>
        <v>2600</v>
      </c>
      <c r="U43" s="113"/>
      <c r="V43" s="113"/>
      <c r="W43" s="113"/>
      <c r="X43" s="113">
        <f>+H43</f>
        <v>2600</v>
      </c>
      <c r="Y43" s="119"/>
      <c r="Z43" s="119"/>
      <c r="AA43" s="119"/>
      <c r="AB43" s="119"/>
      <c r="AC43" s="119"/>
      <c r="AD43" s="120"/>
      <c r="AE43" s="120"/>
      <c r="AF43" s="120"/>
      <c r="AG43" s="120"/>
    </row>
    <row r="44" spans="1:33" s="121" customFormat="1" ht="75">
      <c r="A44" s="124" t="s">
        <v>0</v>
      </c>
      <c r="B44" s="22" t="s">
        <v>294</v>
      </c>
      <c r="C44" s="118" t="s">
        <v>57</v>
      </c>
      <c r="D44" s="126" t="s">
        <v>66</v>
      </c>
      <c r="E44" s="118"/>
      <c r="F44" s="27" t="s">
        <v>143</v>
      </c>
      <c r="G44" s="17" t="s">
        <v>296</v>
      </c>
      <c r="H44" s="113">
        <f>+I44</f>
        <v>2600</v>
      </c>
      <c r="I44" s="113">
        <v>2600</v>
      </c>
      <c r="J44" s="113">
        <f>+K44</f>
        <v>2465</v>
      </c>
      <c r="K44" s="113">
        <v>2465</v>
      </c>
      <c r="L44" s="125">
        <f t="shared" si="24"/>
        <v>2464.007231</v>
      </c>
      <c r="M44" s="125">
        <v>2464.007231</v>
      </c>
      <c r="N44" s="221">
        <f t="shared" si="21"/>
        <v>0.9995972539553752</v>
      </c>
      <c r="O44" s="113">
        <f t="shared" si="25"/>
        <v>2465</v>
      </c>
      <c r="P44" s="113">
        <f t="shared" si="26"/>
        <v>2465</v>
      </c>
      <c r="Q44" s="219">
        <f t="shared" si="22"/>
        <v>1</v>
      </c>
      <c r="R44" s="113">
        <f>+S44</f>
        <v>2465</v>
      </c>
      <c r="S44" s="113">
        <f>+J44</f>
        <v>2465</v>
      </c>
      <c r="T44" s="113">
        <f>+X44</f>
        <v>2600</v>
      </c>
      <c r="U44" s="113"/>
      <c r="V44" s="113"/>
      <c r="W44" s="113"/>
      <c r="X44" s="113">
        <f>+H44</f>
        <v>2600</v>
      </c>
      <c r="Y44" s="119"/>
      <c r="Z44" s="119"/>
      <c r="AA44" s="119"/>
      <c r="AB44" s="119"/>
      <c r="AC44" s="119"/>
      <c r="AD44" s="120"/>
      <c r="AE44" s="120"/>
      <c r="AF44" s="120"/>
      <c r="AG44" s="120"/>
    </row>
    <row r="45" spans="1:33" s="128" customFormat="1" ht="75">
      <c r="A45" s="124" t="s">
        <v>4</v>
      </c>
      <c r="B45" s="22" t="s">
        <v>185</v>
      </c>
      <c r="C45" s="126" t="s">
        <v>57</v>
      </c>
      <c r="D45" s="126" t="s">
        <v>157</v>
      </c>
      <c r="E45" s="126"/>
      <c r="F45" s="27" t="s">
        <v>150</v>
      </c>
      <c r="G45" s="27" t="s">
        <v>186</v>
      </c>
      <c r="H45" s="113">
        <f aca="true" t="shared" si="27" ref="H45:H50">+I45</f>
        <v>4000</v>
      </c>
      <c r="I45" s="113">
        <v>4000</v>
      </c>
      <c r="J45" s="113">
        <f aca="true" t="shared" si="28" ref="J45:J50">+K45</f>
        <v>2996</v>
      </c>
      <c r="K45" s="113">
        <v>2996</v>
      </c>
      <c r="L45" s="125">
        <f t="shared" si="24"/>
        <v>1013.412221</v>
      </c>
      <c r="M45" s="125">
        <v>1013.412221</v>
      </c>
      <c r="N45" s="221">
        <f t="shared" si="21"/>
        <v>0.33825508044058744</v>
      </c>
      <c r="O45" s="113">
        <f t="shared" si="25"/>
        <v>2996</v>
      </c>
      <c r="P45" s="113">
        <f t="shared" si="26"/>
        <v>2996</v>
      </c>
      <c r="Q45" s="219">
        <f t="shared" si="22"/>
        <v>1</v>
      </c>
      <c r="R45" s="113">
        <f aca="true" t="shared" si="29" ref="R45:R50">+S45</f>
        <v>2996</v>
      </c>
      <c r="S45" s="113">
        <v>2996</v>
      </c>
      <c r="T45" s="113">
        <f aca="true" t="shared" si="30" ref="T45:T50">+I45</f>
        <v>4000</v>
      </c>
      <c r="U45" s="127"/>
      <c r="V45" s="127"/>
      <c r="W45" s="127"/>
      <c r="X45" s="113">
        <f aca="true" t="shared" si="31" ref="X45:X50">+R45</f>
        <v>2996</v>
      </c>
      <c r="Y45" s="127"/>
      <c r="Z45" s="127"/>
      <c r="AA45" s="127"/>
      <c r="AB45" s="113">
        <f aca="true" t="shared" si="32" ref="AB45:AB50">+AC45</f>
        <v>1004</v>
      </c>
      <c r="AC45" s="113">
        <f>+T45-R45</f>
        <v>1004</v>
      </c>
      <c r="AD45" s="127"/>
      <c r="AE45" s="127"/>
      <c r="AF45" s="127"/>
      <c r="AG45" s="127"/>
    </row>
    <row r="46" spans="1:33" s="128" customFormat="1" ht="75">
      <c r="A46" s="124" t="s">
        <v>5</v>
      </c>
      <c r="B46" s="22" t="s">
        <v>174</v>
      </c>
      <c r="C46" s="126" t="s">
        <v>57</v>
      </c>
      <c r="D46" s="126" t="s">
        <v>157</v>
      </c>
      <c r="E46" s="126"/>
      <c r="F46" s="27" t="s">
        <v>150</v>
      </c>
      <c r="G46" s="27" t="s">
        <v>175</v>
      </c>
      <c r="H46" s="113">
        <f t="shared" si="27"/>
        <v>3823</v>
      </c>
      <c r="I46" s="113">
        <v>3823</v>
      </c>
      <c r="J46" s="113">
        <f t="shared" si="28"/>
        <v>2110</v>
      </c>
      <c r="K46" s="113">
        <v>2110</v>
      </c>
      <c r="L46" s="125">
        <f t="shared" si="24"/>
        <v>1198.942</v>
      </c>
      <c r="M46" s="222">
        <v>1198.942</v>
      </c>
      <c r="N46" s="221">
        <f t="shared" si="21"/>
        <v>0.5682189573459716</v>
      </c>
      <c r="O46" s="113">
        <f t="shared" si="25"/>
        <v>2110</v>
      </c>
      <c r="P46" s="113">
        <f t="shared" si="26"/>
        <v>2110</v>
      </c>
      <c r="Q46" s="219">
        <f t="shared" si="22"/>
        <v>1</v>
      </c>
      <c r="R46" s="113">
        <f t="shared" si="29"/>
        <v>2110</v>
      </c>
      <c r="S46" s="113">
        <f>+K46</f>
        <v>2110</v>
      </c>
      <c r="T46" s="113">
        <f t="shared" si="30"/>
        <v>3823</v>
      </c>
      <c r="U46" s="127"/>
      <c r="V46" s="127"/>
      <c r="W46" s="127"/>
      <c r="X46" s="113">
        <f t="shared" si="31"/>
        <v>2110</v>
      </c>
      <c r="Y46" s="127"/>
      <c r="Z46" s="127"/>
      <c r="AA46" s="127"/>
      <c r="AB46" s="113">
        <f t="shared" si="32"/>
        <v>1713</v>
      </c>
      <c r="AC46" s="113">
        <f>+T46-R46</f>
        <v>1713</v>
      </c>
      <c r="AD46" s="127"/>
      <c r="AE46" s="127"/>
      <c r="AF46" s="127"/>
      <c r="AG46" s="127"/>
    </row>
    <row r="47" spans="1:33" s="128" customFormat="1" ht="93.75">
      <c r="A47" s="124" t="s">
        <v>11</v>
      </c>
      <c r="B47" s="22" t="s">
        <v>176</v>
      </c>
      <c r="C47" s="126" t="s">
        <v>57</v>
      </c>
      <c r="D47" s="126" t="s">
        <v>65</v>
      </c>
      <c r="E47" s="126"/>
      <c r="F47" s="27" t="s">
        <v>150</v>
      </c>
      <c r="G47" s="27" t="s">
        <v>177</v>
      </c>
      <c r="H47" s="113">
        <f t="shared" si="27"/>
        <v>4335</v>
      </c>
      <c r="I47" s="113">
        <v>4335</v>
      </c>
      <c r="J47" s="113">
        <f t="shared" si="28"/>
        <v>2535</v>
      </c>
      <c r="K47" s="113">
        <v>2535</v>
      </c>
      <c r="L47" s="125">
        <f t="shared" si="24"/>
        <v>1312.439</v>
      </c>
      <c r="M47" s="222">
        <v>1312.439</v>
      </c>
      <c r="N47" s="221">
        <f t="shared" si="21"/>
        <v>0.5177274161735701</v>
      </c>
      <c r="O47" s="113">
        <f t="shared" si="25"/>
        <v>2535</v>
      </c>
      <c r="P47" s="113">
        <f t="shared" si="26"/>
        <v>2535</v>
      </c>
      <c r="Q47" s="219">
        <f t="shared" si="22"/>
        <v>1</v>
      </c>
      <c r="R47" s="113">
        <f t="shared" si="29"/>
        <v>2535</v>
      </c>
      <c r="S47" s="113">
        <v>2535</v>
      </c>
      <c r="T47" s="113">
        <f t="shared" si="30"/>
        <v>4335</v>
      </c>
      <c r="U47" s="127"/>
      <c r="V47" s="127"/>
      <c r="W47" s="127"/>
      <c r="X47" s="113">
        <f t="shared" si="31"/>
        <v>2535</v>
      </c>
      <c r="Y47" s="127"/>
      <c r="Z47" s="127"/>
      <c r="AA47" s="127"/>
      <c r="AB47" s="113">
        <f t="shared" si="32"/>
        <v>1800</v>
      </c>
      <c r="AC47" s="113">
        <f>+T47-R47</f>
        <v>1800</v>
      </c>
      <c r="AD47" s="127"/>
      <c r="AE47" s="127"/>
      <c r="AF47" s="127"/>
      <c r="AG47" s="127"/>
    </row>
    <row r="48" spans="1:33" s="128" customFormat="1" ht="75">
      <c r="A48" s="124" t="s">
        <v>34</v>
      </c>
      <c r="B48" s="22" t="s">
        <v>187</v>
      </c>
      <c r="C48" s="126" t="s">
        <v>57</v>
      </c>
      <c r="D48" s="126" t="s">
        <v>106</v>
      </c>
      <c r="E48" s="126"/>
      <c r="F48" s="27" t="s">
        <v>150</v>
      </c>
      <c r="G48" s="27" t="s">
        <v>188</v>
      </c>
      <c r="H48" s="113">
        <f t="shared" si="27"/>
        <v>4000</v>
      </c>
      <c r="I48" s="113">
        <v>4000</v>
      </c>
      <c r="J48" s="113">
        <f t="shared" si="28"/>
        <v>3000</v>
      </c>
      <c r="K48" s="113">
        <v>3000</v>
      </c>
      <c r="L48" s="125">
        <f t="shared" si="24"/>
        <v>1167.874</v>
      </c>
      <c r="M48" s="222">
        <v>1167.874</v>
      </c>
      <c r="N48" s="221">
        <f t="shared" si="21"/>
        <v>0.3892913333333333</v>
      </c>
      <c r="O48" s="113">
        <f t="shared" si="25"/>
        <v>3000</v>
      </c>
      <c r="P48" s="113">
        <f t="shared" si="26"/>
        <v>3000</v>
      </c>
      <c r="Q48" s="219">
        <f t="shared" si="22"/>
        <v>1</v>
      </c>
      <c r="R48" s="113">
        <f t="shared" si="29"/>
        <v>3000</v>
      </c>
      <c r="S48" s="113">
        <f>+K48</f>
        <v>3000</v>
      </c>
      <c r="T48" s="113">
        <f t="shared" si="30"/>
        <v>4000</v>
      </c>
      <c r="U48" s="127"/>
      <c r="V48" s="127"/>
      <c r="W48" s="127"/>
      <c r="X48" s="113">
        <f t="shared" si="31"/>
        <v>3000</v>
      </c>
      <c r="Y48" s="127"/>
      <c r="Z48" s="127"/>
      <c r="AA48" s="127"/>
      <c r="AB48" s="113">
        <f t="shared" si="32"/>
        <v>950</v>
      </c>
      <c r="AC48" s="113">
        <v>950</v>
      </c>
      <c r="AD48" s="127"/>
      <c r="AE48" s="127"/>
      <c r="AF48" s="127"/>
      <c r="AG48" s="127"/>
    </row>
    <row r="49" spans="1:33" s="128" customFormat="1" ht="75">
      <c r="A49" s="124" t="s">
        <v>35</v>
      </c>
      <c r="B49" s="22" t="s">
        <v>178</v>
      </c>
      <c r="C49" s="126" t="s">
        <v>57</v>
      </c>
      <c r="D49" s="126" t="s">
        <v>160</v>
      </c>
      <c r="E49" s="126"/>
      <c r="F49" s="27" t="s">
        <v>150</v>
      </c>
      <c r="G49" s="27" t="s">
        <v>179</v>
      </c>
      <c r="H49" s="113">
        <f t="shared" si="27"/>
        <v>4525</v>
      </c>
      <c r="I49" s="113">
        <v>4525</v>
      </c>
      <c r="J49" s="113">
        <f t="shared" si="28"/>
        <v>2500</v>
      </c>
      <c r="K49" s="113">
        <v>2500</v>
      </c>
      <c r="L49" s="125">
        <f t="shared" si="24"/>
        <v>291.703</v>
      </c>
      <c r="M49" s="222">
        <v>291.703</v>
      </c>
      <c r="N49" s="221">
        <f t="shared" si="21"/>
        <v>0.11668119999999998</v>
      </c>
      <c r="O49" s="113">
        <f t="shared" si="25"/>
        <v>2500</v>
      </c>
      <c r="P49" s="113">
        <f t="shared" si="26"/>
        <v>2500</v>
      </c>
      <c r="Q49" s="219">
        <f t="shared" si="22"/>
        <v>1</v>
      </c>
      <c r="R49" s="113">
        <f t="shared" si="29"/>
        <v>2500</v>
      </c>
      <c r="S49" s="113">
        <f>+K49</f>
        <v>2500</v>
      </c>
      <c r="T49" s="113">
        <f t="shared" si="30"/>
        <v>4525</v>
      </c>
      <c r="U49" s="127"/>
      <c r="V49" s="127"/>
      <c r="W49" s="127"/>
      <c r="X49" s="113">
        <f t="shared" si="31"/>
        <v>2500</v>
      </c>
      <c r="Y49" s="127"/>
      <c r="Z49" s="127"/>
      <c r="AA49" s="127"/>
      <c r="AB49" s="113">
        <f t="shared" si="32"/>
        <v>1744</v>
      </c>
      <c r="AC49" s="113">
        <v>1744</v>
      </c>
      <c r="AD49" s="127"/>
      <c r="AE49" s="127"/>
      <c r="AF49" s="127"/>
      <c r="AG49" s="127"/>
    </row>
    <row r="50" spans="1:33" s="128" customFormat="1" ht="75">
      <c r="A50" s="124" t="s">
        <v>36</v>
      </c>
      <c r="B50" s="22" t="s">
        <v>189</v>
      </c>
      <c r="C50" s="126" t="s">
        <v>57</v>
      </c>
      <c r="D50" s="126" t="s">
        <v>65</v>
      </c>
      <c r="E50" s="126"/>
      <c r="F50" s="27" t="s">
        <v>150</v>
      </c>
      <c r="G50" s="27" t="s">
        <v>190</v>
      </c>
      <c r="H50" s="113">
        <f t="shared" si="27"/>
        <v>4525</v>
      </c>
      <c r="I50" s="113">
        <v>4525</v>
      </c>
      <c r="J50" s="113">
        <f t="shared" si="28"/>
        <v>2600</v>
      </c>
      <c r="K50" s="113">
        <v>2600</v>
      </c>
      <c r="L50" s="125">
        <f t="shared" si="24"/>
        <v>1304.488</v>
      </c>
      <c r="M50" s="222">
        <v>1304.488</v>
      </c>
      <c r="N50" s="221">
        <f t="shared" si="21"/>
        <v>0.5017261538461538</v>
      </c>
      <c r="O50" s="113">
        <f t="shared" si="25"/>
        <v>2600</v>
      </c>
      <c r="P50" s="113">
        <f t="shared" si="26"/>
        <v>2600</v>
      </c>
      <c r="Q50" s="219">
        <f t="shared" si="22"/>
        <v>1</v>
      </c>
      <c r="R50" s="113">
        <f t="shared" si="29"/>
        <v>2600</v>
      </c>
      <c r="S50" s="113">
        <f>+K50</f>
        <v>2600</v>
      </c>
      <c r="T50" s="113">
        <f t="shared" si="30"/>
        <v>4525</v>
      </c>
      <c r="U50" s="127"/>
      <c r="V50" s="127"/>
      <c r="W50" s="127"/>
      <c r="X50" s="113">
        <f t="shared" si="31"/>
        <v>2600</v>
      </c>
      <c r="Y50" s="127"/>
      <c r="Z50" s="127"/>
      <c r="AA50" s="127"/>
      <c r="AB50" s="113">
        <f t="shared" si="32"/>
        <v>1877</v>
      </c>
      <c r="AC50" s="113">
        <v>1877</v>
      </c>
      <c r="AD50" s="127"/>
      <c r="AE50" s="127"/>
      <c r="AF50" s="127"/>
      <c r="AG50" s="127"/>
    </row>
    <row r="51" spans="1:33" s="121" customFormat="1" ht="56.25">
      <c r="A51" s="116" t="s">
        <v>16</v>
      </c>
      <c r="B51" s="117" t="s">
        <v>166</v>
      </c>
      <c r="C51" s="118"/>
      <c r="D51" s="118"/>
      <c r="E51" s="118"/>
      <c r="F51" s="118"/>
      <c r="G51" s="118"/>
      <c r="H51" s="119">
        <f>+H52</f>
        <v>25662</v>
      </c>
      <c r="I51" s="119">
        <f>+I52</f>
        <v>20022</v>
      </c>
      <c r="J51" s="119">
        <f aca="true" t="shared" si="33" ref="J51:AC51">SUM(J52:J57)</f>
        <v>650</v>
      </c>
      <c r="K51" s="119">
        <f t="shared" si="33"/>
        <v>650</v>
      </c>
      <c r="L51" s="119"/>
      <c r="M51" s="119"/>
      <c r="N51" s="219">
        <f t="shared" si="21"/>
        <v>0</v>
      </c>
      <c r="O51" s="119">
        <f t="shared" si="33"/>
        <v>650</v>
      </c>
      <c r="P51" s="119">
        <f t="shared" si="33"/>
        <v>650</v>
      </c>
      <c r="Q51" s="219">
        <f t="shared" si="22"/>
        <v>1</v>
      </c>
      <c r="R51" s="119">
        <f t="shared" si="33"/>
        <v>650</v>
      </c>
      <c r="S51" s="119">
        <f t="shared" si="33"/>
        <v>650</v>
      </c>
      <c r="T51" s="119">
        <f t="shared" si="33"/>
        <v>39900</v>
      </c>
      <c r="U51" s="119">
        <f t="shared" si="33"/>
        <v>0</v>
      </c>
      <c r="V51" s="119">
        <f t="shared" si="33"/>
        <v>0</v>
      </c>
      <c r="W51" s="119">
        <f t="shared" si="33"/>
        <v>0</v>
      </c>
      <c r="X51" s="119">
        <f t="shared" si="33"/>
        <v>650</v>
      </c>
      <c r="Y51" s="119">
        <f t="shared" si="33"/>
        <v>0</v>
      </c>
      <c r="Z51" s="119">
        <f t="shared" si="33"/>
        <v>0</v>
      </c>
      <c r="AA51" s="119">
        <f t="shared" si="33"/>
        <v>0</v>
      </c>
      <c r="AB51" s="119">
        <f t="shared" si="33"/>
        <v>21500</v>
      </c>
      <c r="AC51" s="119">
        <f t="shared" si="33"/>
        <v>17500</v>
      </c>
      <c r="AD51" s="120"/>
      <c r="AE51" s="120"/>
      <c r="AF51" s="120"/>
      <c r="AG51" s="120"/>
    </row>
    <row r="52" spans="1:33" s="128" customFormat="1" ht="75">
      <c r="A52" s="124" t="s">
        <v>10</v>
      </c>
      <c r="B52" s="18" t="s">
        <v>198</v>
      </c>
      <c r="C52" s="126" t="s">
        <v>57</v>
      </c>
      <c r="D52" s="126" t="s">
        <v>66</v>
      </c>
      <c r="E52" s="126"/>
      <c r="F52" s="126" t="s">
        <v>64</v>
      </c>
      <c r="G52" s="27" t="s">
        <v>234</v>
      </c>
      <c r="H52" s="112">
        <v>25662</v>
      </c>
      <c r="I52" s="113">
        <v>20022</v>
      </c>
      <c r="J52" s="127">
        <f>+K52</f>
        <v>650</v>
      </c>
      <c r="K52" s="127">
        <v>650</v>
      </c>
      <c r="L52" s="127"/>
      <c r="M52" s="127"/>
      <c r="N52" s="219">
        <f t="shared" si="21"/>
        <v>0</v>
      </c>
      <c r="O52" s="127">
        <f>+P52</f>
        <v>650</v>
      </c>
      <c r="P52" s="127">
        <f>+J52</f>
        <v>650</v>
      </c>
      <c r="Q52" s="219">
        <f t="shared" si="22"/>
        <v>1</v>
      </c>
      <c r="R52" s="127">
        <f aca="true" t="shared" si="34" ref="R52:R57">+S52</f>
        <v>650</v>
      </c>
      <c r="S52" s="127">
        <v>650</v>
      </c>
      <c r="T52" s="112">
        <f aca="true" t="shared" si="35" ref="T52:T57">+I52</f>
        <v>20022</v>
      </c>
      <c r="U52" s="127"/>
      <c r="V52" s="127"/>
      <c r="W52" s="127"/>
      <c r="X52" s="127">
        <f>+R52</f>
        <v>650</v>
      </c>
      <c r="Y52" s="127"/>
      <c r="Z52" s="127"/>
      <c r="AA52" s="127"/>
      <c r="AB52" s="112">
        <v>14000</v>
      </c>
      <c r="AC52" s="113">
        <v>10000</v>
      </c>
      <c r="AD52" s="127"/>
      <c r="AE52" s="127"/>
      <c r="AF52" s="127"/>
      <c r="AG52" s="127"/>
    </row>
    <row r="53" spans="1:33" ht="75" hidden="1">
      <c r="A53" s="111" t="s">
        <v>0</v>
      </c>
      <c r="B53" s="18" t="s">
        <v>161</v>
      </c>
      <c r="C53" s="25" t="s">
        <v>57</v>
      </c>
      <c r="D53" s="126" t="s">
        <v>66</v>
      </c>
      <c r="E53" s="25"/>
      <c r="F53" s="27" t="s">
        <v>150</v>
      </c>
      <c r="G53" s="27" t="s">
        <v>167</v>
      </c>
      <c r="H53" s="112">
        <f>+I53</f>
        <v>9373</v>
      </c>
      <c r="I53" s="113">
        <v>9373</v>
      </c>
      <c r="J53" s="112"/>
      <c r="K53" s="113"/>
      <c r="L53" s="114"/>
      <c r="M53" s="114"/>
      <c r="N53" s="114"/>
      <c r="O53" s="114"/>
      <c r="P53" s="114"/>
      <c r="Q53" s="114"/>
      <c r="R53" s="112">
        <f t="shared" si="34"/>
        <v>0</v>
      </c>
      <c r="S53" s="112">
        <f>+K53</f>
        <v>0</v>
      </c>
      <c r="T53" s="112">
        <f t="shared" si="35"/>
        <v>9373</v>
      </c>
      <c r="U53" s="114"/>
      <c r="V53" s="114"/>
      <c r="W53" s="114"/>
      <c r="X53" s="112">
        <f>+S53</f>
        <v>0</v>
      </c>
      <c r="Y53" s="114"/>
      <c r="Z53" s="114"/>
      <c r="AA53" s="114"/>
      <c r="AB53" s="112">
        <f>+AC53</f>
        <v>3000</v>
      </c>
      <c r="AC53" s="113">
        <v>3000</v>
      </c>
      <c r="AD53" s="114"/>
      <c r="AE53" s="114"/>
      <c r="AF53" s="114"/>
      <c r="AG53" s="114"/>
    </row>
    <row r="54" spans="1:33" ht="75" hidden="1">
      <c r="A54" s="124" t="s">
        <v>4</v>
      </c>
      <c r="B54" s="18" t="s">
        <v>162</v>
      </c>
      <c r="C54" s="25" t="s">
        <v>57</v>
      </c>
      <c r="D54" s="126" t="s">
        <v>66</v>
      </c>
      <c r="E54" s="25"/>
      <c r="F54" s="27" t="s">
        <v>150</v>
      </c>
      <c r="G54" s="27" t="s">
        <v>168</v>
      </c>
      <c r="H54" s="112">
        <f>+I54</f>
        <v>2335</v>
      </c>
      <c r="I54" s="113">
        <v>2335</v>
      </c>
      <c r="J54" s="112"/>
      <c r="K54" s="113"/>
      <c r="L54" s="114"/>
      <c r="M54" s="114"/>
      <c r="N54" s="114"/>
      <c r="O54" s="114"/>
      <c r="P54" s="114"/>
      <c r="Q54" s="114"/>
      <c r="R54" s="112">
        <f t="shared" si="34"/>
        <v>0</v>
      </c>
      <c r="S54" s="112">
        <f>+K54</f>
        <v>0</v>
      </c>
      <c r="T54" s="112">
        <f t="shared" si="35"/>
        <v>2335</v>
      </c>
      <c r="U54" s="114"/>
      <c r="V54" s="114"/>
      <c r="W54" s="114"/>
      <c r="X54" s="112">
        <f>+S54</f>
        <v>0</v>
      </c>
      <c r="Y54" s="114"/>
      <c r="Z54" s="114"/>
      <c r="AA54" s="114"/>
      <c r="AB54" s="112">
        <f>+AC54</f>
        <v>1000</v>
      </c>
      <c r="AC54" s="113">
        <v>1000</v>
      </c>
      <c r="AD54" s="114"/>
      <c r="AE54" s="114"/>
      <c r="AF54" s="114"/>
      <c r="AG54" s="114"/>
    </row>
    <row r="55" spans="1:33" ht="75" hidden="1">
      <c r="A55" s="111" t="s">
        <v>5</v>
      </c>
      <c r="B55" s="18" t="s">
        <v>163</v>
      </c>
      <c r="C55" s="25" t="s">
        <v>57</v>
      </c>
      <c r="D55" s="126" t="s">
        <v>66</v>
      </c>
      <c r="E55" s="25"/>
      <c r="F55" s="27" t="s">
        <v>150</v>
      </c>
      <c r="G55" s="27" t="s">
        <v>169</v>
      </c>
      <c r="H55" s="112">
        <f>+I55</f>
        <v>1830</v>
      </c>
      <c r="I55" s="113">
        <v>1830</v>
      </c>
      <c r="J55" s="112"/>
      <c r="K55" s="113"/>
      <c r="L55" s="114"/>
      <c r="M55" s="114"/>
      <c r="N55" s="114"/>
      <c r="O55" s="114"/>
      <c r="P55" s="114"/>
      <c r="Q55" s="114"/>
      <c r="R55" s="112">
        <f t="shared" si="34"/>
        <v>0</v>
      </c>
      <c r="S55" s="112">
        <f>+K55</f>
        <v>0</v>
      </c>
      <c r="T55" s="112">
        <f t="shared" si="35"/>
        <v>1830</v>
      </c>
      <c r="U55" s="114"/>
      <c r="V55" s="114"/>
      <c r="W55" s="114"/>
      <c r="X55" s="112">
        <f>+S55</f>
        <v>0</v>
      </c>
      <c r="Y55" s="114"/>
      <c r="Z55" s="114"/>
      <c r="AA55" s="114"/>
      <c r="AB55" s="112">
        <f>+AC55</f>
        <v>1000</v>
      </c>
      <c r="AC55" s="113">
        <v>1000</v>
      </c>
      <c r="AD55" s="114"/>
      <c r="AE55" s="114"/>
      <c r="AF55" s="114"/>
      <c r="AG55" s="114"/>
    </row>
    <row r="56" spans="1:33" ht="75" hidden="1">
      <c r="A56" s="124" t="s">
        <v>11</v>
      </c>
      <c r="B56" s="18" t="s">
        <v>164</v>
      </c>
      <c r="C56" s="25" t="s">
        <v>57</v>
      </c>
      <c r="D56" s="126" t="s">
        <v>66</v>
      </c>
      <c r="E56" s="25"/>
      <c r="F56" s="27" t="s">
        <v>150</v>
      </c>
      <c r="G56" s="27" t="s">
        <v>170</v>
      </c>
      <c r="H56" s="112">
        <f>+I56</f>
        <v>4060</v>
      </c>
      <c r="I56" s="113">
        <v>4060</v>
      </c>
      <c r="J56" s="112"/>
      <c r="K56" s="113"/>
      <c r="L56" s="114"/>
      <c r="M56" s="114"/>
      <c r="N56" s="114"/>
      <c r="O56" s="114"/>
      <c r="P56" s="114"/>
      <c r="Q56" s="114"/>
      <c r="R56" s="112">
        <f t="shared" si="34"/>
        <v>0</v>
      </c>
      <c r="S56" s="112">
        <f>+K56</f>
        <v>0</v>
      </c>
      <c r="T56" s="112">
        <f t="shared" si="35"/>
        <v>4060</v>
      </c>
      <c r="U56" s="114"/>
      <c r="V56" s="114"/>
      <c r="W56" s="114"/>
      <c r="X56" s="112">
        <f>+S56</f>
        <v>0</v>
      </c>
      <c r="Y56" s="114"/>
      <c r="Z56" s="114"/>
      <c r="AA56" s="114"/>
      <c r="AB56" s="112">
        <f>+AC56</f>
        <v>1500</v>
      </c>
      <c r="AC56" s="113">
        <v>1500</v>
      </c>
      <c r="AD56" s="114"/>
      <c r="AE56" s="114"/>
      <c r="AF56" s="114"/>
      <c r="AG56" s="114"/>
    </row>
    <row r="57" spans="1:33" ht="75" hidden="1">
      <c r="A57" s="111" t="s">
        <v>34</v>
      </c>
      <c r="B57" s="18" t="s">
        <v>165</v>
      </c>
      <c r="C57" s="25" t="s">
        <v>57</v>
      </c>
      <c r="D57" s="126" t="s">
        <v>66</v>
      </c>
      <c r="E57" s="25"/>
      <c r="F57" s="27" t="s">
        <v>150</v>
      </c>
      <c r="G57" s="27" t="s">
        <v>171</v>
      </c>
      <c r="H57" s="112">
        <f>+I57</f>
        <v>2280</v>
      </c>
      <c r="I57" s="113">
        <v>2280</v>
      </c>
      <c r="J57" s="112"/>
      <c r="K57" s="113"/>
      <c r="L57" s="114"/>
      <c r="M57" s="114"/>
      <c r="N57" s="114"/>
      <c r="O57" s="114"/>
      <c r="P57" s="114"/>
      <c r="Q57" s="114"/>
      <c r="R57" s="112">
        <f t="shared" si="34"/>
        <v>0</v>
      </c>
      <c r="S57" s="112">
        <f>+K57</f>
        <v>0</v>
      </c>
      <c r="T57" s="112">
        <f t="shared" si="35"/>
        <v>2280</v>
      </c>
      <c r="U57" s="114"/>
      <c r="V57" s="114"/>
      <c r="W57" s="114"/>
      <c r="X57" s="112">
        <f>+S57</f>
        <v>0</v>
      </c>
      <c r="Y57" s="114"/>
      <c r="Z57" s="114"/>
      <c r="AA57" s="114"/>
      <c r="AB57" s="112">
        <f>+AC57</f>
        <v>1000</v>
      </c>
      <c r="AC57" s="113">
        <v>1000</v>
      </c>
      <c r="AD57" s="114"/>
      <c r="AE57" s="114"/>
      <c r="AF57" s="114"/>
      <c r="AG57" s="114"/>
    </row>
    <row r="58" spans="1:33" s="121" customFormat="1" ht="37.5" hidden="1">
      <c r="A58" s="116" t="s">
        <v>17</v>
      </c>
      <c r="B58" s="117" t="s">
        <v>52</v>
      </c>
      <c r="C58" s="118"/>
      <c r="D58" s="118"/>
      <c r="E58" s="118"/>
      <c r="F58" s="118"/>
      <c r="G58" s="118"/>
      <c r="H58" s="119"/>
      <c r="I58" s="119"/>
      <c r="J58" s="119">
        <f aca="true" t="shared" si="36" ref="J58:AC58">SUM(J59:J108)</f>
        <v>0</v>
      </c>
      <c r="K58" s="119">
        <f t="shared" si="36"/>
        <v>0</v>
      </c>
      <c r="L58" s="119">
        <f t="shared" si="36"/>
        <v>0</v>
      </c>
      <c r="M58" s="119">
        <f t="shared" si="36"/>
        <v>0</v>
      </c>
      <c r="N58" s="119"/>
      <c r="O58" s="119">
        <f t="shared" si="36"/>
        <v>0</v>
      </c>
      <c r="P58" s="119">
        <f t="shared" si="36"/>
        <v>0</v>
      </c>
      <c r="Q58" s="119"/>
      <c r="R58" s="119">
        <f t="shared" si="36"/>
        <v>0</v>
      </c>
      <c r="S58" s="119">
        <f>SUM(S59:S108)</f>
        <v>0</v>
      </c>
      <c r="T58" s="119">
        <f t="shared" si="36"/>
        <v>121338.20000000001</v>
      </c>
      <c r="U58" s="119">
        <f t="shared" si="36"/>
        <v>0</v>
      </c>
      <c r="V58" s="119">
        <f t="shared" si="36"/>
        <v>0</v>
      </c>
      <c r="W58" s="119">
        <f t="shared" si="36"/>
        <v>0</v>
      </c>
      <c r="X58" s="119">
        <f t="shared" si="36"/>
        <v>0</v>
      </c>
      <c r="Y58" s="119">
        <f t="shared" si="36"/>
        <v>0</v>
      </c>
      <c r="Z58" s="119">
        <f t="shared" si="36"/>
        <v>0</v>
      </c>
      <c r="AA58" s="119">
        <f t="shared" si="36"/>
        <v>0</v>
      </c>
      <c r="AB58" s="119">
        <f t="shared" si="36"/>
        <v>49004.8</v>
      </c>
      <c r="AC58" s="119">
        <f t="shared" si="36"/>
        <v>49004.8</v>
      </c>
      <c r="AD58" s="120"/>
      <c r="AE58" s="120"/>
      <c r="AF58" s="120"/>
      <c r="AG58" s="120"/>
    </row>
    <row r="59" spans="1:33" s="121" customFormat="1" ht="75" hidden="1">
      <c r="A59" s="129" t="s">
        <v>10</v>
      </c>
      <c r="B59" s="18" t="s">
        <v>235</v>
      </c>
      <c r="C59" s="126" t="s">
        <v>57</v>
      </c>
      <c r="D59" s="126" t="s">
        <v>135</v>
      </c>
      <c r="E59" s="118"/>
      <c r="F59" s="98" t="s">
        <v>68</v>
      </c>
      <c r="G59" s="118"/>
      <c r="H59" s="112">
        <f aca="true" t="shared" si="37" ref="H59:H108">+I59</f>
        <v>2000</v>
      </c>
      <c r="I59" s="113">
        <v>2000</v>
      </c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2">
        <f aca="true" t="shared" si="38" ref="T59:T90">+I59</f>
        <v>2000</v>
      </c>
      <c r="U59" s="119"/>
      <c r="V59" s="119"/>
      <c r="W59" s="119"/>
      <c r="X59" s="119"/>
      <c r="Y59" s="119"/>
      <c r="Z59" s="119"/>
      <c r="AA59" s="119"/>
      <c r="AB59" s="113">
        <f>+AC59</f>
        <v>1000</v>
      </c>
      <c r="AC59" s="113">
        <f>+T59*0.5</f>
        <v>1000</v>
      </c>
      <c r="AD59" s="120"/>
      <c r="AE59" s="120"/>
      <c r="AF59" s="120"/>
      <c r="AG59" s="120"/>
    </row>
    <row r="60" spans="1:33" s="99" customFormat="1" ht="37.5" hidden="1">
      <c r="A60" s="130">
        <v>2</v>
      </c>
      <c r="B60" s="18" t="s">
        <v>199</v>
      </c>
      <c r="C60" s="98" t="s">
        <v>57</v>
      </c>
      <c r="D60" s="98" t="s">
        <v>105</v>
      </c>
      <c r="E60" s="98"/>
      <c r="F60" s="98" t="s">
        <v>68</v>
      </c>
      <c r="G60" s="98"/>
      <c r="H60" s="112">
        <f t="shared" si="37"/>
        <v>2000</v>
      </c>
      <c r="I60" s="113">
        <v>2000</v>
      </c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112">
        <f t="shared" si="38"/>
        <v>2000</v>
      </c>
      <c r="U60" s="98"/>
      <c r="V60" s="98"/>
      <c r="W60" s="98"/>
      <c r="X60" s="98"/>
      <c r="Y60" s="98"/>
      <c r="Z60" s="98"/>
      <c r="AA60" s="98"/>
      <c r="AB60" s="112">
        <f>+AC60</f>
        <v>1000</v>
      </c>
      <c r="AC60" s="113">
        <f>+T60*0.5</f>
        <v>1000</v>
      </c>
      <c r="AD60" s="98"/>
      <c r="AE60" s="98"/>
      <c r="AF60" s="98"/>
      <c r="AG60" s="98"/>
    </row>
    <row r="61" spans="1:33" s="99" customFormat="1" ht="56.25" hidden="1">
      <c r="A61" s="111" t="s">
        <v>4</v>
      </c>
      <c r="B61" s="18" t="s">
        <v>217</v>
      </c>
      <c r="C61" s="98" t="s">
        <v>57</v>
      </c>
      <c r="D61" s="98" t="s">
        <v>106</v>
      </c>
      <c r="E61" s="98"/>
      <c r="F61" s="98" t="s">
        <v>68</v>
      </c>
      <c r="G61" s="98"/>
      <c r="H61" s="112">
        <f t="shared" si="37"/>
        <v>2163</v>
      </c>
      <c r="I61" s="113">
        <v>2163</v>
      </c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112">
        <f t="shared" si="38"/>
        <v>2163</v>
      </c>
      <c r="U61" s="98"/>
      <c r="V61" s="98"/>
      <c r="W61" s="98"/>
      <c r="X61" s="98"/>
      <c r="Y61" s="98"/>
      <c r="Z61" s="98"/>
      <c r="AA61" s="98"/>
      <c r="AB61" s="112">
        <f aca="true" t="shared" si="39" ref="AB61:AB108">+AC61</f>
        <v>1000</v>
      </c>
      <c r="AC61" s="113">
        <v>1000</v>
      </c>
      <c r="AD61" s="98"/>
      <c r="AE61" s="98"/>
      <c r="AF61" s="98"/>
      <c r="AG61" s="98"/>
    </row>
    <row r="62" spans="1:33" s="99" customFormat="1" ht="56.25" hidden="1">
      <c r="A62" s="124" t="s">
        <v>5</v>
      </c>
      <c r="B62" s="18" t="s">
        <v>236</v>
      </c>
      <c r="C62" s="98" t="s">
        <v>57</v>
      </c>
      <c r="D62" s="126" t="s">
        <v>66</v>
      </c>
      <c r="E62" s="98"/>
      <c r="F62" s="98" t="s">
        <v>68</v>
      </c>
      <c r="G62" s="98"/>
      <c r="H62" s="112">
        <f t="shared" si="37"/>
        <v>2300</v>
      </c>
      <c r="I62" s="113">
        <v>2300</v>
      </c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112">
        <f t="shared" si="38"/>
        <v>2300</v>
      </c>
      <c r="U62" s="98"/>
      <c r="V62" s="98"/>
      <c r="W62" s="98"/>
      <c r="X62" s="98"/>
      <c r="Y62" s="98"/>
      <c r="Z62" s="98"/>
      <c r="AA62" s="98"/>
      <c r="AB62" s="112">
        <f t="shared" si="39"/>
        <v>1000</v>
      </c>
      <c r="AC62" s="113">
        <v>1000</v>
      </c>
      <c r="AD62" s="98"/>
      <c r="AE62" s="98"/>
      <c r="AF62" s="98"/>
      <c r="AG62" s="98"/>
    </row>
    <row r="63" spans="1:33" s="99" customFormat="1" ht="56.25" hidden="1">
      <c r="A63" s="131">
        <v>5</v>
      </c>
      <c r="B63" s="18" t="s">
        <v>200</v>
      </c>
      <c r="C63" s="98" t="s">
        <v>57</v>
      </c>
      <c r="D63" s="126" t="s">
        <v>66</v>
      </c>
      <c r="E63" s="98"/>
      <c r="F63" s="98" t="s">
        <v>68</v>
      </c>
      <c r="G63" s="98"/>
      <c r="H63" s="112">
        <f t="shared" si="37"/>
        <v>3000</v>
      </c>
      <c r="I63" s="113">
        <v>3000</v>
      </c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112">
        <f t="shared" si="38"/>
        <v>3000</v>
      </c>
      <c r="U63" s="98"/>
      <c r="V63" s="98"/>
      <c r="W63" s="98"/>
      <c r="X63" s="98"/>
      <c r="Y63" s="98"/>
      <c r="Z63" s="98"/>
      <c r="AA63" s="98"/>
      <c r="AB63" s="112">
        <f t="shared" si="39"/>
        <v>1500</v>
      </c>
      <c r="AC63" s="113">
        <f>+T63*0.5</f>
        <v>1500</v>
      </c>
      <c r="AD63" s="98"/>
      <c r="AE63" s="98"/>
      <c r="AF63" s="98"/>
      <c r="AG63" s="98"/>
    </row>
    <row r="64" spans="1:33" s="99" customFormat="1" ht="56.25" hidden="1">
      <c r="A64" s="124" t="s">
        <v>34</v>
      </c>
      <c r="B64" s="18" t="s">
        <v>237</v>
      </c>
      <c r="C64" s="98" t="s">
        <v>57</v>
      </c>
      <c r="D64" s="126" t="s">
        <v>66</v>
      </c>
      <c r="E64" s="98"/>
      <c r="F64" s="98" t="s">
        <v>68</v>
      </c>
      <c r="G64" s="98"/>
      <c r="H64" s="112">
        <f t="shared" si="37"/>
        <v>1500</v>
      </c>
      <c r="I64" s="113">
        <v>1500</v>
      </c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112">
        <f t="shared" si="38"/>
        <v>1500</v>
      </c>
      <c r="U64" s="98"/>
      <c r="V64" s="98"/>
      <c r="W64" s="98"/>
      <c r="X64" s="98"/>
      <c r="Y64" s="98"/>
      <c r="Z64" s="98"/>
      <c r="AA64" s="98"/>
      <c r="AB64" s="112">
        <f t="shared" si="39"/>
        <v>750</v>
      </c>
      <c r="AC64" s="113">
        <f>+T64*0.5</f>
        <v>750</v>
      </c>
      <c r="AD64" s="98"/>
      <c r="AE64" s="98"/>
      <c r="AF64" s="98"/>
      <c r="AG64" s="98"/>
    </row>
    <row r="65" spans="1:33" s="99" customFormat="1" ht="93.75" hidden="1">
      <c r="A65" s="111" t="s">
        <v>35</v>
      </c>
      <c r="B65" s="18" t="s">
        <v>201</v>
      </c>
      <c r="C65" s="98" t="s">
        <v>57</v>
      </c>
      <c r="D65" s="98" t="s">
        <v>58</v>
      </c>
      <c r="E65" s="98"/>
      <c r="F65" s="98" t="s">
        <v>68</v>
      </c>
      <c r="G65" s="98" t="s">
        <v>327</v>
      </c>
      <c r="H65" s="112">
        <f t="shared" si="37"/>
        <v>2500</v>
      </c>
      <c r="I65" s="112">
        <v>2500</v>
      </c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112">
        <f t="shared" si="38"/>
        <v>2500</v>
      </c>
      <c r="U65" s="98"/>
      <c r="V65" s="98"/>
      <c r="W65" s="98"/>
      <c r="X65" s="98"/>
      <c r="Y65" s="98"/>
      <c r="Z65" s="98"/>
      <c r="AA65" s="98"/>
      <c r="AB65" s="112">
        <f t="shared" si="39"/>
        <v>1000</v>
      </c>
      <c r="AC65" s="112">
        <v>1000</v>
      </c>
      <c r="AD65" s="98"/>
      <c r="AE65" s="98"/>
      <c r="AF65" s="98"/>
      <c r="AG65" s="98"/>
    </row>
    <row r="66" spans="1:33" s="99" customFormat="1" ht="56.25" hidden="1">
      <c r="A66" s="131">
        <v>8</v>
      </c>
      <c r="B66" s="18" t="s">
        <v>238</v>
      </c>
      <c r="C66" s="98" t="s">
        <v>57</v>
      </c>
      <c r="D66" s="98" t="s">
        <v>58</v>
      </c>
      <c r="E66" s="98"/>
      <c r="F66" s="98" t="s">
        <v>68</v>
      </c>
      <c r="G66" s="98"/>
      <c r="H66" s="112">
        <f t="shared" si="37"/>
        <v>1000</v>
      </c>
      <c r="I66" s="112">
        <v>1000</v>
      </c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112">
        <f t="shared" si="38"/>
        <v>1000</v>
      </c>
      <c r="U66" s="98"/>
      <c r="V66" s="98"/>
      <c r="W66" s="98"/>
      <c r="X66" s="98"/>
      <c r="Y66" s="98"/>
      <c r="Z66" s="98"/>
      <c r="AA66" s="98"/>
      <c r="AB66" s="112">
        <f t="shared" si="39"/>
        <v>950</v>
      </c>
      <c r="AC66" s="112">
        <v>950</v>
      </c>
      <c r="AD66" s="98"/>
      <c r="AE66" s="98"/>
      <c r="AF66" s="98"/>
      <c r="AG66" s="98"/>
    </row>
    <row r="67" spans="1:33" s="99" customFormat="1" ht="56.25" hidden="1">
      <c r="A67" s="111" t="s">
        <v>37</v>
      </c>
      <c r="B67" s="18" t="s">
        <v>239</v>
      </c>
      <c r="C67" s="98" t="s">
        <v>57</v>
      </c>
      <c r="D67" s="98" t="s">
        <v>58</v>
      </c>
      <c r="E67" s="98"/>
      <c r="F67" s="98" t="s">
        <v>68</v>
      </c>
      <c r="G67" s="98"/>
      <c r="H67" s="112">
        <f t="shared" si="37"/>
        <v>1000</v>
      </c>
      <c r="I67" s="112">
        <v>1000</v>
      </c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112">
        <f t="shared" si="38"/>
        <v>1000</v>
      </c>
      <c r="U67" s="98"/>
      <c r="V67" s="98"/>
      <c r="W67" s="98"/>
      <c r="X67" s="98"/>
      <c r="Y67" s="98"/>
      <c r="Z67" s="98"/>
      <c r="AA67" s="98"/>
      <c r="AB67" s="112">
        <f t="shared" si="39"/>
        <v>950</v>
      </c>
      <c r="AC67" s="112">
        <v>950</v>
      </c>
      <c r="AD67" s="98"/>
      <c r="AE67" s="98"/>
      <c r="AF67" s="98"/>
      <c r="AG67" s="98"/>
    </row>
    <row r="68" spans="1:33" s="99" customFormat="1" ht="56.25" hidden="1">
      <c r="A68" s="111" t="s">
        <v>93</v>
      </c>
      <c r="B68" s="18" t="s">
        <v>240</v>
      </c>
      <c r="C68" s="98" t="s">
        <v>57</v>
      </c>
      <c r="D68" s="98" t="s">
        <v>58</v>
      </c>
      <c r="E68" s="98"/>
      <c r="F68" s="98" t="s">
        <v>68</v>
      </c>
      <c r="G68" s="98"/>
      <c r="H68" s="112">
        <f t="shared" si="37"/>
        <v>1000</v>
      </c>
      <c r="I68" s="112">
        <v>1000</v>
      </c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112">
        <f t="shared" si="38"/>
        <v>1000</v>
      </c>
      <c r="U68" s="98"/>
      <c r="V68" s="98"/>
      <c r="W68" s="98"/>
      <c r="X68" s="98"/>
      <c r="Y68" s="98"/>
      <c r="Z68" s="98"/>
      <c r="AA68" s="98"/>
      <c r="AB68" s="112">
        <f t="shared" si="39"/>
        <v>950</v>
      </c>
      <c r="AC68" s="112">
        <v>950</v>
      </c>
      <c r="AD68" s="98"/>
      <c r="AE68" s="98"/>
      <c r="AF68" s="98"/>
      <c r="AG68" s="98"/>
    </row>
    <row r="69" spans="1:33" s="99" customFormat="1" ht="56.25" hidden="1">
      <c r="A69" s="131">
        <v>11</v>
      </c>
      <c r="B69" s="18" t="s">
        <v>202</v>
      </c>
      <c r="C69" s="98" t="s">
        <v>57</v>
      </c>
      <c r="D69" s="98" t="s">
        <v>58</v>
      </c>
      <c r="E69" s="98"/>
      <c r="F69" s="98" t="s">
        <v>68</v>
      </c>
      <c r="G69" s="98"/>
      <c r="H69" s="112">
        <f t="shared" si="37"/>
        <v>3200</v>
      </c>
      <c r="I69" s="112">
        <v>3200</v>
      </c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112">
        <f t="shared" si="38"/>
        <v>3200</v>
      </c>
      <c r="U69" s="98"/>
      <c r="V69" s="98"/>
      <c r="W69" s="98"/>
      <c r="X69" s="98"/>
      <c r="Y69" s="98"/>
      <c r="Z69" s="98"/>
      <c r="AA69" s="98"/>
      <c r="AB69" s="112">
        <f t="shared" si="39"/>
        <v>1000</v>
      </c>
      <c r="AC69" s="112">
        <v>1000</v>
      </c>
      <c r="AD69" s="98"/>
      <c r="AE69" s="98"/>
      <c r="AF69" s="98"/>
      <c r="AG69" s="98"/>
    </row>
    <row r="70" spans="1:33" s="99" customFormat="1" ht="56.25" hidden="1">
      <c r="A70" s="111" t="s">
        <v>95</v>
      </c>
      <c r="B70" s="18" t="s">
        <v>241</v>
      </c>
      <c r="C70" s="98" t="s">
        <v>57</v>
      </c>
      <c r="D70" s="98" t="s">
        <v>58</v>
      </c>
      <c r="E70" s="98"/>
      <c r="F70" s="98" t="s">
        <v>68</v>
      </c>
      <c r="G70" s="98"/>
      <c r="H70" s="112">
        <f t="shared" si="37"/>
        <v>3595</v>
      </c>
      <c r="I70" s="132">
        <v>3595</v>
      </c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112">
        <f t="shared" si="38"/>
        <v>3595</v>
      </c>
      <c r="U70" s="98"/>
      <c r="V70" s="98"/>
      <c r="W70" s="98"/>
      <c r="X70" s="98"/>
      <c r="Y70" s="98"/>
      <c r="Z70" s="98"/>
      <c r="AA70" s="98"/>
      <c r="AB70" s="112">
        <f t="shared" si="39"/>
        <v>1500</v>
      </c>
      <c r="AC70" s="112">
        <v>1500</v>
      </c>
      <c r="AD70" s="98"/>
      <c r="AE70" s="98"/>
      <c r="AF70" s="98"/>
      <c r="AG70" s="98"/>
    </row>
    <row r="71" spans="1:33" s="99" customFormat="1" ht="75" hidden="1">
      <c r="A71" s="111" t="s">
        <v>96</v>
      </c>
      <c r="B71" s="18" t="s">
        <v>242</v>
      </c>
      <c r="C71" s="98" t="s">
        <v>57</v>
      </c>
      <c r="D71" s="98" t="s">
        <v>105</v>
      </c>
      <c r="E71" s="98"/>
      <c r="F71" s="98" t="s">
        <v>68</v>
      </c>
      <c r="G71" s="98" t="s">
        <v>328</v>
      </c>
      <c r="H71" s="112">
        <f t="shared" si="37"/>
        <v>2500</v>
      </c>
      <c r="I71" s="112">
        <v>2500</v>
      </c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112">
        <f t="shared" si="38"/>
        <v>2500</v>
      </c>
      <c r="U71" s="98"/>
      <c r="V71" s="98"/>
      <c r="W71" s="98"/>
      <c r="X71" s="98"/>
      <c r="Y71" s="98"/>
      <c r="Z71" s="98"/>
      <c r="AA71" s="98"/>
      <c r="AB71" s="112">
        <f t="shared" si="39"/>
        <v>1000</v>
      </c>
      <c r="AC71" s="112">
        <v>1000</v>
      </c>
      <c r="AD71" s="98"/>
      <c r="AE71" s="98"/>
      <c r="AF71" s="98"/>
      <c r="AG71" s="98"/>
    </row>
    <row r="72" spans="1:33" s="99" customFormat="1" ht="93.75" hidden="1">
      <c r="A72" s="131">
        <v>14</v>
      </c>
      <c r="B72" s="18" t="s">
        <v>243</v>
      </c>
      <c r="C72" s="98" t="s">
        <v>57</v>
      </c>
      <c r="D72" s="98" t="s">
        <v>105</v>
      </c>
      <c r="E72" s="98"/>
      <c r="F72" s="98" t="s">
        <v>68</v>
      </c>
      <c r="G72" s="98" t="s">
        <v>329</v>
      </c>
      <c r="H72" s="132">
        <f t="shared" si="37"/>
        <v>1000</v>
      </c>
      <c r="I72" s="112">
        <v>1000</v>
      </c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112">
        <f t="shared" si="38"/>
        <v>1000</v>
      </c>
      <c r="U72" s="98"/>
      <c r="V72" s="98"/>
      <c r="W72" s="98"/>
      <c r="X72" s="98"/>
      <c r="Y72" s="98"/>
      <c r="Z72" s="98"/>
      <c r="AA72" s="98"/>
      <c r="AB72" s="112">
        <f t="shared" si="39"/>
        <v>500</v>
      </c>
      <c r="AC72" s="112">
        <f>+T72*0.5</f>
        <v>500</v>
      </c>
      <c r="AD72" s="98"/>
      <c r="AE72" s="98"/>
      <c r="AF72" s="98"/>
      <c r="AG72" s="98"/>
    </row>
    <row r="73" spans="1:33" s="99" customFormat="1" ht="112.5" hidden="1">
      <c r="A73" s="111" t="s">
        <v>98</v>
      </c>
      <c r="B73" s="18" t="s">
        <v>203</v>
      </c>
      <c r="C73" s="98" t="s">
        <v>57</v>
      </c>
      <c r="D73" s="98" t="s">
        <v>105</v>
      </c>
      <c r="E73" s="98"/>
      <c r="F73" s="98" t="s">
        <v>68</v>
      </c>
      <c r="G73" s="98"/>
      <c r="H73" s="112">
        <f t="shared" si="37"/>
        <v>4000</v>
      </c>
      <c r="I73" s="112">
        <v>4000</v>
      </c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112">
        <f t="shared" si="38"/>
        <v>4000</v>
      </c>
      <c r="U73" s="98"/>
      <c r="V73" s="98"/>
      <c r="W73" s="98"/>
      <c r="X73" s="98"/>
      <c r="Y73" s="98"/>
      <c r="Z73" s="98"/>
      <c r="AA73" s="98"/>
      <c r="AB73" s="112">
        <f t="shared" si="39"/>
        <v>1000</v>
      </c>
      <c r="AC73" s="112">
        <v>1000</v>
      </c>
      <c r="AD73" s="98"/>
      <c r="AE73" s="98"/>
      <c r="AF73" s="98"/>
      <c r="AG73" s="98"/>
    </row>
    <row r="74" spans="1:33" s="99" customFormat="1" ht="93.75" hidden="1">
      <c r="A74" s="111" t="s">
        <v>99</v>
      </c>
      <c r="B74" s="18" t="s">
        <v>244</v>
      </c>
      <c r="C74" s="98" t="s">
        <v>57</v>
      </c>
      <c r="D74" s="98" t="s">
        <v>135</v>
      </c>
      <c r="E74" s="98"/>
      <c r="F74" s="98" t="s">
        <v>68</v>
      </c>
      <c r="G74" s="98"/>
      <c r="H74" s="132">
        <f>+I74</f>
        <v>1000</v>
      </c>
      <c r="I74" s="112">
        <v>1000</v>
      </c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112">
        <f t="shared" si="38"/>
        <v>1000</v>
      </c>
      <c r="U74" s="98"/>
      <c r="V74" s="98"/>
      <c r="W74" s="98"/>
      <c r="X74" s="98"/>
      <c r="Y74" s="98"/>
      <c r="Z74" s="98"/>
      <c r="AA74" s="98"/>
      <c r="AB74" s="112">
        <f t="shared" si="39"/>
        <v>500</v>
      </c>
      <c r="AC74" s="112">
        <f>+T74*0.5</f>
        <v>500</v>
      </c>
      <c r="AD74" s="98"/>
      <c r="AE74" s="98"/>
      <c r="AF74" s="98"/>
      <c r="AG74" s="98"/>
    </row>
    <row r="75" spans="1:33" s="99" customFormat="1" ht="93.75" hidden="1">
      <c r="A75" s="131">
        <v>17</v>
      </c>
      <c r="B75" s="18" t="s">
        <v>204</v>
      </c>
      <c r="C75" s="98" t="s">
        <v>57</v>
      </c>
      <c r="D75" s="98" t="s">
        <v>135</v>
      </c>
      <c r="E75" s="98"/>
      <c r="F75" s="98" t="s">
        <v>68</v>
      </c>
      <c r="G75" s="98"/>
      <c r="H75" s="112">
        <f t="shared" si="37"/>
        <v>3500</v>
      </c>
      <c r="I75" s="112">
        <v>3500</v>
      </c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112">
        <f t="shared" si="38"/>
        <v>3500</v>
      </c>
      <c r="U75" s="98"/>
      <c r="V75" s="98"/>
      <c r="W75" s="98"/>
      <c r="X75" s="98"/>
      <c r="Y75" s="98"/>
      <c r="Z75" s="98"/>
      <c r="AA75" s="98"/>
      <c r="AB75" s="112">
        <f t="shared" si="39"/>
        <v>1000</v>
      </c>
      <c r="AC75" s="112">
        <v>1000</v>
      </c>
      <c r="AD75" s="98"/>
      <c r="AE75" s="98"/>
      <c r="AF75" s="98"/>
      <c r="AG75" s="98"/>
    </row>
    <row r="76" spans="1:33" s="99" customFormat="1" ht="56.25" hidden="1">
      <c r="A76" s="111" t="s">
        <v>101</v>
      </c>
      <c r="B76" s="18" t="s">
        <v>245</v>
      </c>
      <c r="C76" s="98" t="s">
        <v>57</v>
      </c>
      <c r="D76" s="98" t="s">
        <v>135</v>
      </c>
      <c r="E76" s="98"/>
      <c r="F76" s="98" t="s">
        <v>68</v>
      </c>
      <c r="G76" s="98"/>
      <c r="H76" s="132">
        <f>+I76</f>
        <v>1000</v>
      </c>
      <c r="I76" s="112">
        <v>1000</v>
      </c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112">
        <f t="shared" si="38"/>
        <v>1000</v>
      </c>
      <c r="U76" s="98"/>
      <c r="V76" s="98"/>
      <c r="W76" s="98"/>
      <c r="X76" s="98"/>
      <c r="Y76" s="98"/>
      <c r="Z76" s="98"/>
      <c r="AA76" s="98"/>
      <c r="AB76" s="112">
        <f t="shared" si="39"/>
        <v>500</v>
      </c>
      <c r="AC76" s="112">
        <f>+T76*0.5</f>
        <v>500</v>
      </c>
      <c r="AD76" s="98"/>
      <c r="AE76" s="98"/>
      <c r="AF76" s="98"/>
      <c r="AG76" s="98"/>
    </row>
    <row r="77" spans="1:33" s="99" customFormat="1" ht="75" hidden="1">
      <c r="A77" s="111" t="s">
        <v>246</v>
      </c>
      <c r="B77" s="18" t="s">
        <v>205</v>
      </c>
      <c r="C77" s="98" t="s">
        <v>57</v>
      </c>
      <c r="D77" s="98" t="s">
        <v>135</v>
      </c>
      <c r="E77" s="98"/>
      <c r="F77" s="98" t="s">
        <v>68</v>
      </c>
      <c r="G77" s="98" t="s">
        <v>330</v>
      </c>
      <c r="H77" s="112">
        <f t="shared" si="37"/>
        <v>3500</v>
      </c>
      <c r="I77" s="112">
        <v>3500</v>
      </c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112">
        <f t="shared" si="38"/>
        <v>3500</v>
      </c>
      <c r="U77" s="98"/>
      <c r="V77" s="98"/>
      <c r="W77" s="98"/>
      <c r="X77" s="98"/>
      <c r="Y77" s="98"/>
      <c r="Z77" s="98"/>
      <c r="AA77" s="98"/>
      <c r="AB77" s="112">
        <f t="shared" si="39"/>
        <v>1500</v>
      </c>
      <c r="AC77" s="112">
        <v>1500</v>
      </c>
      <c r="AD77" s="98"/>
      <c r="AE77" s="98"/>
      <c r="AF77" s="98"/>
      <c r="AG77" s="98"/>
    </row>
    <row r="78" spans="1:33" s="99" customFormat="1" ht="75" hidden="1">
      <c r="A78" s="131">
        <v>20</v>
      </c>
      <c r="B78" s="18" t="s">
        <v>183</v>
      </c>
      <c r="C78" s="98" t="s">
        <v>57</v>
      </c>
      <c r="D78" s="98" t="s">
        <v>139</v>
      </c>
      <c r="E78" s="98"/>
      <c r="F78" s="98" t="s">
        <v>68</v>
      </c>
      <c r="G78" s="98" t="s">
        <v>331</v>
      </c>
      <c r="H78" s="112">
        <f t="shared" si="37"/>
        <v>1700</v>
      </c>
      <c r="I78" s="112">
        <v>1700</v>
      </c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112">
        <f t="shared" si="38"/>
        <v>1700</v>
      </c>
      <c r="U78" s="98"/>
      <c r="V78" s="98"/>
      <c r="W78" s="98"/>
      <c r="X78" s="98"/>
      <c r="Y78" s="98"/>
      <c r="Z78" s="98"/>
      <c r="AA78" s="98"/>
      <c r="AB78" s="112">
        <f t="shared" si="39"/>
        <v>800</v>
      </c>
      <c r="AC78" s="112">
        <v>800</v>
      </c>
      <c r="AD78" s="98"/>
      <c r="AE78" s="98"/>
      <c r="AF78" s="98"/>
      <c r="AG78" s="98"/>
    </row>
    <row r="79" spans="1:33" s="99" customFormat="1" ht="75" hidden="1">
      <c r="A79" s="111" t="s">
        <v>247</v>
      </c>
      <c r="B79" s="18" t="s">
        <v>206</v>
      </c>
      <c r="C79" s="98" t="s">
        <v>57</v>
      </c>
      <c r="D79" s="98" t="s">
        <v>139</v>
      </c>
      <c r="E79" s="98"/>
      <c r="F79" s="98" t="s">
        <v>68</v>
      </c>
      <c r="G79" s="98" t="s">
        <v>332</v>
      </c>
      <c r="H79" s="112">
        <f t="shared" si="37"/>
        <v>1700</v>
      </c>
      <c r="I79" s="112">
        <v>1700</v>
      </c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112">
        <f t="shared" si="38"/>
        <v>1700</v>
      </c>
      <c r="U79" s="98"/>
      <c r="V79" s="98"/>
      <c r="W79" s="98"/>
      <c r="X79" s="98"/>
      <c r="Y79" s="98"/>
      <c r="Z79" s="98"/>
      <c r="AA79" s="98"/>
      <c r="AB79" s="112">
        <f t="shared" si="39"/>
        <v>800</v>
      </c>
      <c r="AC79" s="112">
        <v>800</v>
      </c>
      <c r="AD79" s="98"/>
      <c r="AE79" s="98"/>
      <c r="AF79" s="98"/>
      <c r="AG79" s="98"/>
    </row>
    <row r="80" spans="1:33" s="99" customFormat="1" ht="56.25" hidden="1">
      <c r="A80" s="111" t="s">
        <v>248</v>
      </c>
      <c r="B80" s="18" t="s">
        <v>207</v>
      </c>
      <c r="C80" s="98" t="s">
        <v>57</v>
      </c>
      <c r="D80" s="98" t="s">
        <v>139</v>
      </c>
      <c r="E80" s="98"/>
      <c r="F80" s="98" t="s">
        <v>68</v>
      </c>
      <c r="G80" s="98"/>
      <c r="H80" s="112">
        <f t="shared" si="37"/>
        <v>1800</v>
      </c>
      <c r="I80" s="112">
        <v>1800</v>
      </c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112">
        <f t="shared" si="38"/>
        <v>1800</v>
      </c>
      <c r="U80" s="98"/>
      <c r="V80" s="98"/>
      <c r="W80" s="98"/>
      <c r="X80" s="98"/>
      <c r="Y80" s="98"/>
      <c r="Z80" s="98"/>
      <c r="AA80" s="98"/>
      <c r="AB80" s="112">
        <f t="shared" si="39"/>
        <v>900</v>
      </c>
      <c r="AC80" s="112">
        <f>+T80*0.5</f>
        <v>900</v>
      </c>
      <c r="AD80" s="98"/>
      <c r="AE80" s="98"/>
      <c r="AF80" s="98"/>
      <c r="AG80" s="98"/>
    </row>
    <row r="81" spans="1:33" s="99" customFormat="1" ht="37.5" hidden="1">
      <c r="A81" s="131">
        <v>23</v>
      </c>
      <c r="B81" s="18" t="s">
        <v>208</v>
      </c>
      <c r="C81" s="98" t="s">
        <v>57</v>
      </c>
      <c r="D81" s="98" t="s">
        <v>139</v>
      </c>
      <c r="E81" s="98"/>
      <c r="F81" s="98" t="s">
        <v>68</v>
      </c>
      <c r="G81" s="98"/>
      <c r="H81" s="112">
        <f t="shared" si="37"/>
        <v>1600</v>
      </c>
      <c r="I81" s="112">
        <v>1600</v>
      </c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112">
        <f t="shared" si="38"/>
        <v>1600</v>
      </c>
      <c r="U81" s="98"/>
      <c r="V81" s="98"/>
      <c r="W81" s="98"/>
      <c r="X81" s="98"/>
      <c r="Y81" s="98"/>
      <c r="Z81" s="98"/>
      <c r="AA81" s="98"/>
      <c r="AB81" s="112">
        <f t="shared" si="39"/>
        <v>800</v>
      </c>
      <c r="AC81" s="112">
        <f>+T81*0.5</f>
        <v>800</v>
      </c>
      <c r="AD81" s="98"/>
      <c r="AE81" s="98"/>
      <c r="AF81" s="98"/>
      <c r="AG81" s="98"/>
    </row>
    <row r="82" spans="1:33" s="99" customFormat="1" ht="75" hidden="1">
      <c r="A82" s="111" t="s">
        <v>249</v>
      </c>
      <c r="B82" s="18" t="s">
        <v>181</v>
      </c>
      <c r="C82" s="98" t="s">
        <v>57</v>
      </c>
      <c r="D82" s="98" t="s">
        <v>65</v>
      </c>
      <c r="E82" s="98"/>
      <c r="F82" s="98" t="s">
        <v>68</v>
      </c>
      <c r="G82" s="98"/>
      <c r="H82" s="112">
        <f t="shared" si="37"/>
        <v>4000</v>
      </c>
      <c r="I82" s="112">
        <v>4000</v>
      </c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112">
        <f t="shared" si="38"/>
        <v>4000</v>
      </c>
      <c r="U82" s="98"/>
      <c r="V82" s="98"/>
      <c r="W82" s="98"/>
      <c r="X82" s="98"/>
      <c r="Y82" s="98"/>
      <c r="Z82" s="98"/>
      <c r="AA82" s="98"/>
      <c r="AB82" s="112">
        <f t="shared" si="39"/>
        <v>1500</v>
      </c>
      <c r="AC82" s="112">
        <v>1500</v>
      </c>
      <c r="AD82" s="98"/>
      <c r="AE82" s="98"/>
      <c r="AF82" s="98"/>
      <c r="AG82" s="98"/>
    </row>
    <row r="83" spans="1:33" s="99" customFormat="1" ht="93.75" hidden="1">
      <c r="A83" s="111" t="s">
        <v>250</v>
      </c>
      <c r="B83" s="18" t="s">
        <v>209</v>
      </c>
      <c r="C83" s="98" t="s">
        <v>57</v>
      </c>
      <c r="D83" s="98" t="s">
        <v>160</v>
      </c>
      <c r="E83" s="98"/>
      <c r="F83" s="98" t="s">
        <v>68</v>
      </c>
      <c r="G83" s="98" t="s">
        <v>333</v>
      </c>
      <c r="H83" s="112">
        <f t="shared" si="37"/>
        <v>3000</v>
      </c>
      <c r="I83" s="112">
        <v>3000</v>
      </c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112">
        <f t="shared" si="38"/>
        <v>3000</v>
      </c>
      <c r="U83" s="98"/>
      <c r="V83" s="98"/>
      <c r="W83" s="98"/>
      <c r="X83" s="98"/>
      <c r="Y83" s="98"/>
      <c r="Z83" s="98"/>
      <c r="AA83" s="98"/>
      <c r="AB83" s="112">
        <f t="shared" si="39"/>
        <v>1000</v>
      </c>
      <c r="AC83" s="112">
        <v>1000</v>
      </c>
      <c r="AD83" s="98"/>
      <c r="AE83" s="98"/>
      <c r="AF83" s="98"/>
      <c r="AG83" s="98"/>
    </row>
    <row r="84" spans="1:33" s="99" customFormat="1" ht="75" hidden="1">
      <c r="A84" s="131">
        <v>26</v>
      </c>
      <c r="B84" s="18" t="s">
        <v>210</v>
      </c>
      <c r="C84" s="98" t="s">
        <v>57</v>
      </c>
      <c r="D84" s="98" t="s">
        <v>160</v>
      </c>
      <c r="E84" s="98"/>
      <c r="F84" s="98" t="s">
        <v>68</v>
      </c>
      <c r="G84" s="98" t="s">
        <v>334</v>
      </c>
      <c r="H84" s="112">
        <f t="shared" si="37"/>
        <v>3000</v>
      </c>
      <c r="I84" s="112">
        <v>3000</v>
      </c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112">
        <f t="shared" si="38"/>
        <v>3000</v>
      </c>
      <c r="U84" s="98"/>
      <c r="V84" s="98"/>
      <c r="W84" s="98"/>
      <c r="X84" s="98"/>
      <c r="Y84" s="98"/>
      <c r="Z84" s="98"/>
      <c r="AA84" s="98"/>
      <c r="AB84" s="112">
        <f t="shared" si="39"/>
        <v>1000</v>
      </c>
      <c r="AC84" s="112">
        <v>1000</v>
      </c>
      <c r="AD84" s="98"/>
      <c r="AE84" s="98"/>
      <c r="AF84" s="98"/>
      <c r="AG84" s="98"/>
    </row>
    <row r="85" spans="1:33" s="99" customFormat="1" ht="75" hidden="1">
      <c r="A85" s="111" t="s">
        <v>251</v>
      </c>
      <c r="B85" s="18" t="s">
        <v>252</v>
      </c>
      <c r="C85" s="98" t="s">
        <v>57</v>
      </c>
      <c r="D85" s="98" t="s">
        <v>107</v>
      </c>
      <c r="E85" s="98"/>
      <c r="F85" s="98" t="s">
        <v>68</v>
      </c>
      <c r="G85" s="98" t="s">
        <v>335</v>
      </c>
      <c r="H85" s="112">
        <f t="shared" si="37"/>
        <v>1500</v>
      </c>
      <c r="I85" s="112">
        <v>1500</v>
      </c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112">
        <f t="shared" si="38"/>
        <v>1500</v>
      </c>
      <c r="U85" s="98"/>
      <c r="V85" s="98"/>
      <c r="W85" s="98"/>
      <c r="X85" s="98"/>
      <c r="Y85" s="98"/>
      <c r="Z85" s="98"/>
      <c r="AA85" s="98"/>
      <c r="AB85" s="112">
        <f t="shared" si="39"/>
        <v>750</v>
      </c>
      <c r="AC85" s="112">
        <f>+T85*0.5</f>
        <v>750</v>
      </c>
      <c r="AD85" s="98"/>
      <c r="AE85" s="98"/>
      <c r="AF85" s="98"/>
      <c r="AG85" s="98"/>
    </row>
    <row r="86" spans="1:33" s="99" customFormat="1" ht="56.25" hidden="1">
      <c r="A86" s="111" t="s">
        <v>253</v>
      </c>
      <c r="B86" s="18" t="s">
        <v>254</v>
      </c>
      <c r="C86" s="98" t="s">
        <v>57</v>
      </c>
      <c r="D86" s="98" t="s">
        <v>107</v>
      </c>
      <c r="E86" s="98"/>
      <c r="F86" s="98" t="s">
        <v>68</v>
      </c>
      <c r="G86" s="98"/>
      <c r="H86" s="112">
        <f t="shared" si="37"/>
        <v>2500</v>
      </c>
      <c r="I86" s="112">
        <v>2500</v>
      </c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112">
        <f t="shared" si="38"/>
        <v>2500</v>
      </c>
      <c r="U86" s="98"/>
      <c r="V86" s="98"/>
      <c r="W86" s="98"/>
      <c r="X86" s="98"/>
      <c r="Y86" s="98"/>
      <c r="Z86" s="98"/>
      <c r="AA86" s="98"/>
      <c r="AB86" s="112">
        <f t="shared" si="39"/>
        <v>1000</v>
      </c>
      <c r="AC86" s="112">
        <v>1000</v>
      </c>
      <c r="AD86" s="98"/>
      <c r="AE86" s="98"/>
      <c r="AF86" s="98"/>
      <c r="AG86" s="98"/>
    </row>
    <row r="87" spans="1:33" s="99" customFormat="1" ht="75" hidden="1">
      <c r="A87" s="131">
        <v>29</v>
      </c>
      <c r="B87" s="18" t="s">
        <v>255</v>
      </c>
      <c r="C87" s="98" t="s">
        <v>57</v>
      </c>
      <c r="D87" s="98" t="s">
        <v>59</v>
      </c>
      <c r="E87" s="98"/>
      <c r="F87" s="98" t="s">
        <v>68</v>
      </c>
      <c r="G87" s="98" t="s">
        <v>336</v>
      </c>
      <c r="H87" s="112">
        <f t="shared" si="37"/>
        <v>1000</v>
      </c>
      <c r="I87" s="112">
        <v>1000</v>
      </c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112">
        <f t="shared" si="38"/>
        <v>1000</v>
      </c>
      <c r="U87" s="98"/>
      <c r="V87" s="98"/>
      <c r="W87" s="98"/>
      <c r="X87" s="98"/>
      <c r="Y87" s="98"/>
      <c r="Z87" s="98"/>
      <c r="AA87" s="98"/>
      <c r="AB87" s="112">
        <f t="shared" si="39"/>
        <v>500</v>
      </c>
      <c r="AC87" s="112">
        <f aca="true" t="shared" si="40" ref="AC87:AC92">+T87*0.5</f>
        <v>500</v>
      </c>
      <c r="AD87" s="98"/>
      <c r="AE87" s="98"/>
      <c r="AF87" s="98"/>
      <c r="AG87" s="98"/>
    </row>
    <row r="88" spans="1:33" s="99" customFormat="1" ht="56.25" hidden="1">
      <c r="A88" s="111" t="s">
        <v>256</v>
      </c>
      <c r="B88" s="18" t="s">
        <v>257</v>
      </c>
      <c r="C88" s="98" t="s">
        <v>57</v>
      </c>
      <c r="D88" s="98" t="s">
        <v>66</v>
      </c>
      <c r="E88" s="98"/>
      <c r="F88" s="98" t="s">
        <v>68</v>
      </c>
      <c r="G88" s="98"/>
      <c r="H88" s="112">
        <f t="shared" si="37"/>
        <v>1500</v>
      </c>
      <c r="I88" s="112">
        <v>1500</v>
      </c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112">
        <f t="shared" si="38"/>
        <v>1500</v>
      </c>
      <c r="U88" s="98"/>
      <c r="V88" s="98"/>
      <c r="W88" s="98"/>
      <c r="X88" s="98"/>
      <c r="Y88" s="98"/>
      <c r="Z88" s="98"/>
      <c r="AA88" s="98"/>
      <c r="AB88" s="112">
        <f t="shared" si="39"/>
        <v>750</v>
      </c>
      <c r="AC88" s="112">
        <f t="shared" si="40"/>
        <v>750</v>
      </c>
      <c r="AD88" s="98"/>
      <c r="AE88" s="98"/>
      <c r="AF88" s="98"/>
      <c r="AG88" s="98"/>
    </row>
    <row r="89" spans="1:33" s="99" customFormat="1" ht="56.25" hidden="1">
      <c r="A89" s="111" t="s">
        <v>258</v>
      </c>
      <c r="B89" s="18" t="s">
        <v>184</v>
      </c>
      <c r="C89" s="98" t="s">
        <v>57</v>
      </c>
      <c r="D89" s="98" t="s">
        <v>66</v>
      </c>
      <c r="E89" s="98"/>
      <c r="F89" s="98" t="s">
        <v>68</v>
      </c>
      <c r="G89" s="98"/>
      <c r="H89" s="112">
        <f t="shared" si="37"/>
        <v>1500</v>
      </c>
      <c r="I89" s="112">
        <v>1500</v>
      </c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112">
        <f t="shared" si="38"/>
        <v>1500</v>
      </c>
      <c r="U89" s="98"/>
      <c r="V89" s="98"/>
      <c r="W89" s="98"/>
      <c r="X89" s="98"/>
      <c r="Y89" s="98"/>
      <c r="Z89" s="98"/>
      <c r="AA89" s="98"/>
      <c r="AB89" s="112">
        <f t="shared" si="39"/>
        <v>750</v>
      </c>
      <c r="AC89" s="112">
        <f t="shared" si="40"/>
        <v>750</v>
      </c>
      <c r="AD89" s="98"/>
      <c r="AE89" s="98"/>
      <c r="AF89" s="98"/>
      <c r="AG89" s="98"/>
    </row>
    <row r="90" spans="1:33" s="99" customFormat="1" ht="56.25" hidden="1">
      <c r="A90" s="131">
        <v>32</v>
      </c>
      <c r="B90" s="18" t="s">
        <v>259</v>
      </c>
      <c r="C90" s="98" t="s">
        <v>57</v>
      </c>
      <c r="D90" s="98" t="s">
        <v>135</v>
      </c>
      <c r="E90" s="98"/>
      <c r="F90" s="98" t="s">
        <v>68</v>
      </c>
      <c r="G90" s="98"/>
      <c r="H90" s="112">
        <f t="shared" si="37"/>
        <v>1300</v>
      </c>
      <c r="I90" s="112">
        <v>1300</v>
      </c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112">
        <f t="shared" si="38"/>
        <v>1300</v>
      </c>
      <c r="U90" s="98"/>
      <c r="V90" s="98"/>
      <c r="W90" s="98"/>
      <c r="X90" s="98"/>
      <c r="Y90" s="98"/>
      <c r="Z90" s="98"/>
      <c r="AA90" s="98"/>
      <c r="AB90" s="112">
        <f t="shared" si="39"/>
        <v>650</v>
      </c>
      <c r="AC90" s="112">
        <f t="shared" si="40"/>
        <v>650</v>
      </c>
      <c r="AD90" s="98"/>
      <c r="AE90" s="98"/>
      <c r="AF90" s="98"/>
      <c r="AG90" s="98"/>
    </row>
    <row r="91" spans="1:33" s="99" customFormat="1" ht="56.25" hidden="1">
      <c r="A91" s="111" t="s">
        <v>260</v>
      </c>
      <c r="B91" s="18" t="s">
        <v>261</v>
      </c>
      <c r="C91" s="98" t="s">
        <v>57</v>
      </c>
      <c r="D91" s="98" t="s">
        <v>135</v>
      </c>
      <c r="E91" s="98"/>
      <c r="F91" s="98" t="s">
        <v>68</v>
      </c>
      <c r="G91" s="98"/>
      <c r="H91" s="112">
        <f t="shared" si="37"/>
        <v>1300</v>
      </c>
      <c r="I91" s="112">
        <v>1300</v>
      </c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112">
        <f aca="true" t="shared" si="41" ref="T91:T108">+I91</f>
        <v>1300</v>
      </c>
      <c r="U91" s="98"/>
      <c r="V91" s="98"/>
      <c r="W91" s="98"/>
      <c r="X91" s="98"/>
      <c r="Y91" s="98"/>
      <c r="Z91" s="98"/>
      <c r="AA91" s="98"/>
      <c r="AB91" s="112">
        <f t="shared" si="39"/>
        <v>650</v>
      </c>
      <c r="AC91" s="112">
        <f t="shared" si="40"/>
        <v>650</v>
      </c>
      <c r="AD91" s="98"/>
      <c r="AE91" s="98"/>
      <c r="AF91" s="98"/>
      <c r="AG91" s="98"/>
    </row>
    <row r="92" spans="1:33" s="99" customFormat="1" ht="75" hidden="1">
      <c r="A92" s="111" t="s">
        <v>262</v>
      </c>
      <c r="B92" s="18" t="s">
        <v>263</v>
      </c>
      <c r="C92" s="98" t="s">
        <v>57</v>
      </c>
      <c r="D92" s="98" t="s">
        <v>135</v>
      </c>
      <c r="E92" s="98"/>
      <c r="F92" s="98" t="s">
        <v>68</v>
      </c>
      <c r="G92" s="98" t="s">
        <v>337</v>
      </c>
      <c r="H92" s="112">
        <f t="shared" si="37"/>
        <v>1300</v>
      </c>
      <c r="I92" s="112">
        <v>1300</v>
      </c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112">
        <f t="shared" si="41"/>
        <v>1300</v>
      </c>
      <c r="U92" s="98"/>
      <c r="V92" s="98"/>
      <c r="W92" s="98"/>
      <c r="X92" s="98"/>
      <c r="Y92" s="98"/>
      <c r="Z92" s="98"/>
      <c r="AA92" s="98"/>
      <c r="AB92" s="112">
        <f t="shared" si="39"/>
        <v>650</v>
      </c>
      <c r="AC92" s="112">
        <f t="shared" si="40"/>
        <v>650</v>
      </c>
      <c r="AD92" s="98"/>
      <c r="AE92" s="98"/>
      <c r="AF92" s="98"/>
      <c r="AG92" s="98"/>
    </row>
    <row r="93" spans="1:33" s="99" customFormat="1" ht="56.25" hidden="1">
      <c r="A93" s="131">
        <v>35</v>
      </c>
      <c r="B93" s="18" t="s">
        <v>264</v>
      </c>
      <c r="C93" s="98" t="s">
        <v>57</v>
      </c>
      <c r="D93" s="98" t="s">
        <v>157</v>
      </c>
      <c r="E93" s="98"/>
      <c r="F93" s="98" t="s">
        <v>68</v>
      </c>
      <c r="G93" s="98"/>
      <c r="H93" s="112">
        <f t="shared" si="37"/>
        <v>1500</v>
      </c>
      <c r="I93" s="112">
        <v>1500</v>
      </c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112">
        <f t="shared" si="41"/>
        <v>1500</v>
      </c>
      <c r="U93" s="98"/>
      <c r="V93" s="98"/>
      <c r="W93" s="98"/>
      <c r="X93" s="98"/>
      <c r="Y93" s="98"/>
      <c r="Z93" s="98"/>
      <c r="AA93" s="98"/>
      <c r="AB93" s="112">
        <f t="shared" si="39"/>
        <v>650</v>
      </c>
      <c r="AC93" s="112">
        <v>650</v>
      </c>
      <c r="AD93" s="98"/>
      <c r="AE93" s="98"/>
      <c r="AF93" s="98"/>
      <c r="AG93" s="98"/>
    </row>
    <row r="94" spans="1:33" s="99" customFormat="1" ht="56.25" hidden="1">
      <c r="A94" s="111" t="s">
        <v>265</v>
      </c>
      <c r="B94" s="18" t="s">
        <v>266</v>
      </c>
      <c r="C94" s="98" t="s">
        <v>57</v>
      </c>
      <c r="D94" s="98" t="s">
        <v>157</v>
      </c>
      <c r="E94" s="98"/>
      <c r="F94" s="98" t="s">
        <v>68</v>
      </c>
      <c r="G94" s="98"/>
      <c r="H94" s="112">
        <f t="shared" si="37"/>
        <v>1500</v>
      </c>
      <c r="I94" s="112">
        <v>1500</v>
      </c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112">
        <f t="shared" si="41"/>
        <v>1500</v>
      </c>
      <c r="U94" s="98"/>
      <c r="V94" s="98"/>
      <c r="W94" s="98"/>
      <c r="X94" s="98"/>
      <c r="Y94" s="98"/>
      <c r="Z94" s="98"/>
      <c r="AA94" s="98"/>
      <c r="AB94" s="112">
        <f t="shared" si="39"/>
        <v>650</v>
      </c>
      <c r="AC94" s="112">
        <v>650</v>
      </c>
      <c r="AD94" s="98"/>
      <c r="AE94" s="98"/>
      <c r="AF94" s="98"/>
      <c r="AG94" s="98"/>
    </row>
    <row r="95" spans="1:33" s="99" customFormat="1" ht="56.25" hidden="1">
      <c r="A95" s="111" t="s">
        <v>267</v>
      </c>
      <c r="B95" s="18" t="s">
        <v>268</v>
      </c>
      <c r="C95" s="98" t="s">
        <v>57</v>
      </c>
      <c r="D95" s="98" t="s">
        <v>157</v>
      </c>
      <c r="E95" s="98"/>
      <c r="F95" s="98" t="s">
        <v>68</v>
      </c>
      <c r="G95" s="98"/>
      <c r="H95" s="112">
        <f t="shared" si="37"/>
        <v>1500</v>
      </c>
      <c r="I95" s="112">
        <v>1500</v>
      </c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112">
        <f t="shared" si="41"/>
        <v>1500</v>
      </c>
      <c r="U95" s="98"/>
      <c r="V95" s="98"/>
      <c r="W95" s="98"/>
      <c r="X95" s="98"/>
      <c r="Y95" s="98"/>
      <c r="Z95" s="98"/>
      <c r="AA95" s="98"/>
      <c r="AB95" s="112">
        <f t="shared" si="39"/>
        <v>650</v>
      </c>
      <c r="AC95" s="112">
        <v>650</v>
      </c>
      <c r="AD95" s="98"/>
      <c r="AE95" s="98"/>
      <c r="AF95" s="98"/>
      <c r="AG95" s="98"/>
    </row>
    <row r="96" spans="1:33" s="99" customFormat="1" ht="93.75" hidden="1">
      <c r="A96" s="131">
        <v>38</v>
      </c>
      <c r="B96" s="18" t="s">
        <v>269</v>
      </c>
      <c r="C96" s="98" t="s">
        <v>57</v>
      </c>
      <c r="D96" s="98" t="s">
        <v>65</v>
      </c>
      <c r="E96" s="98"/>
      <c r="F96" s="98" t="s">
        <v>68</v>
      </c>
      <c r="G96" s="98"/>
      <c r="H96" s="112">
        <f t="shared" si="37"/>
        <v>1500</v>
      </c>
      <c r="I96" s="112">
        <v>1500</v>
      </c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112">
        <f t="shared" si="41"/>
        <v>1500</v>
      </c>
      <c r="U96" s="98"/>
      <c r="V96" s="98"/>
      <c r="W96" s="98"/>
      <c r="X96" s="98"/>
      <c r="Y96" s="98"/>
      <c r="Z96" s="98"/>
      <c r="AA96" s="98"/>
      <c r="AB96" s="112">
        <f t="shared" si="39"/>
        <v>650</v>
      </c>
      <c r="AC96" s="112">
        <v>650</v>
      </c>
      <c r="AD96" s="98"/>
      <c r="AE96" s="98"/>
      <c r="AF96" s="98"/>
      <c r="AG96" s="98"/>
    </row>
    <row r="97" spans="1:33" s="99" customFormat="1" ht="56.25" hidden="1">
      <c r="A97" s="111" t="s">
        <v>270</v>
      </c>
      <c r="B97" s="18" t="s">
        <v>271</v>
      </c>
      <c r="C97" s="98" t="s">
        <v>57</v>
      </c>
      <c r="D97" s="98" t="s">
        <v>65</v>
      </c>
      <c r="E97" s="98"/>
      <c r="F97" s="98" t="s">
        <v>68</v>
      </c>
      <c r="G97" s="98"/>
      <c r="H97" s="112">
        <f t="shared" si="37"/>
        <v>1500</v>
      </c>
      <c r="I97" s="112">
        <v>1500</v>
      </c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112">
        <f t="shared" si="41"/>
        <v>1500</v>
      </c>
      <c r="U97" s="98"/>
      <c r="V97" s="98"/>
      <c r="W97" s="98"/>
      <c r="X97" s="98"/>
      <c r="Y97" s="98"/>
      <c r="Z97" s="98"/>
      <c r="AA97" s="98"/>
      <c r="AB97" s="112">
        <f t="shared" si="39"/>
        <v>650</v>
      </c>
      <c r="AC97" s="112">
        <v>650</v>
      </c>
      <c r="AD97" s="98"/>
      <c r="AE97" s="98"/>
      <c r="AF97" s="98"/>
      <c r="AG97" s="98"/>
    </row>
    <row r="98" spans="1:33" s="99" customFormat="1" ht="75" hidden="1">
      <c r="A98" s="111" t="s">
        <v>272</v>
      </c>
      <c r="B98" s="18" t="s">
        <v>273</v>
      </c>
      <c r="C98" s="98" t="s">
        <v>57</v>
      </c>
      <c r="D98" s="98" t="s">
        <v>149</v>
      </c>
      <c r="E98" s="98"/>
      <c r="F98" s="98" t="s">
        <v>68</v>
      </c>
      <c r="G98" s="98" t="s">
        <v>338</v>
      </c>
      <c r="H98" s="112">
        <f t="shared" si="37"/>
        <v>1500</v>
      </c>
      <c r="I98" s="112">
        <v>1500</v>
      </c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112">
        <f t="shared" si="41"/>
        <v>1500</v>
      </c>
      <c r="U98" s="98"/>
      <c r="V98" s="98"/>
      <c r="W98" s="98"/>
      <c r="X98" s="98"/>
      <c r="Y98" s="98"/>
      <c r="Z98" s="98"/>
      <c r="AA98" s="98"/>
      <c r="AB98" s="112">
        <f t="shared" si="39"/>
        <v>650</v>
      </c>
      <c r="AC98" s="112">
        <v>650</v>
      </c>
      <c r="AD98" s="98"/>
      <c r="AE98" s="98"/>
      <c r="AF98" s="98"/>
      <c r="AG98" s="98"/>
    </row>
    <row r="99" spans="1:33" s="99" customFormat="1" ht="56.25" hidden="1">
      <c r="A99" s="131">
        <v>41</v>
      </c>
      <c r="B99" s="18" t="s">
        <v>274</v>
      </c>
      <c r="C99" s="98" t="s">
        <v>57</v>
      </c>
      <c r="D99" s="98" t="s">
        <v>149</v>
      </c>
      <c r="E99" s="98"/>
      <c r="F99" s="98" t="s">
        <v>68</v>
      </c>
      <c r="G99" s="98"/>
      <c r="H99" s="112">
        <f t="shared" si="37"/>
        <v>1499.6</v>
      </c>
      <c r="I99" s="112">
        <v>1499.6</v>
      </c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112">
        <f t="shared" si="41"/>
        <v>1499.6</v>
      </c>
      <c r="U99" s="98"/>
      <c r="V99" s="98"/>
      <c r="W99" s="98"/>
      <c r="X99" s="98"/>
      <c r="Y99" s="98"/>
      <c r="Z99" s="98"/>
      <c r="AA99" s="98"/>
      <c r="AB99" s="112">
        <f t="shared" si="39"/>
        <v>650</v>
      </c>
      <c r="AC99" s="112">
        <v>650</v>
      </c>
      <c r="AD99" s="98"/>
      <c r="AE99" s="98"/>
      <c r="AF99" s="98"/>
      <c r="AG99" s="98"/>
    </row>
    <row r="100" spans="1:33" s="99" customFormat="1" ht="75" hidden="1">
      <c r="A100" s="111" t="s">
        <v>275</v>
      </c>
      <c r="B100" s="18" t="s">
        <v>276</v>
      </c>
      <c r="C100" s="98" t="s">
        <v>57</v>
      </c>
      <c r="D100" s="98" t="s">
        <v>149</v>
      </c>
      <c r="E100" s="98"/>
      <c r="F100" s="98" t="s">
        <v>68</v>
      </c>
      <c r="G100" s="98" t="s">
        <v>339</v>
      </c>
      <c r="H100" s="112">
        <f t="shared" si="37"/>
        <v>1499.6</v>
      </c>
      <c r="I100" s="112">
        <v>1499.6</v>
      </c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112">
        <f t="shared" si="41"/>
        <v>1499.6</v>
      </c>
      <c r="U100" s="98"/>
      <c r="V100" s="98"/>
      <c r="W100" s="98"/>
      <c r="X100" s="98"/>
      <c r="Y100" s="98"/>
      <c r="Z100" s="98"/>
      <c r="AA100" s="98"/>
      <c r="AB100" s="112">
        <f t="shared" si="39"/>
        <v>749.8</v>
      </c>
      <c r="AC100" s="112">
        <f>+T100*0.5</f>
        <v>749.8</v>
      </c>
      <c r="AD100" s="98"/>
      <c r="AE100" s="98"/>
      <c r="AF100" s="98"/>
      <c r="AG100" s="98"/>
    </row>
    <row r="101" spans="1:33" s="99" customFormat="1" ht="93.75" hidden="1">
      <c r="A101" s="111" t="s">
        <v>277</v>
      </c>
      <c r="B101" s="18" t="s">
        <v>182</v>
      </c>
      <c r="C101" s="98" t="s">
        <v>57</v>
      </c>
      <c r="D101" s="98" t="s">
        <v>105</v>
      </c>
      <c r="E101" s="98"/>
      <c r="F101" s="98" t="s">
        <v>68</v>
      </c>
      <c r="G101" s="98" t="s">
        <v>340</v>
      </c>
      <c r="H101" s="112">
        <f t="shared" si="37"/>
        <v>1982</v>
      </c>
      <c r="I101" s="112">
        <v>1982</v>
      </c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112">
        <f t="shared" si="41"/>
        <v>1982</v>
      </c>
      <c r="U101" s="98"/>
      <c r="V101" s="98"/>
      <c r="W101" s="98"/>
      <c r="X101" s="98"/>
      <c r="Y101" s="98"/>
      <c r="Z101" s="98"/>
      <c r="AA101" s="98"/>
      <c r="AB101" s="112">
        <f t="shared" si="39"/>
        <v>900</v>
      </c>
      <c r="AC101" s="112">
        <v>900</v>
      </c>
      <c r="AD101" s="98"/>
      <c r="AE101" s="98"/>
      <c r="AF101" s="98"/>
      <c r="AG101" s="98"/>
    </row>
    <row r="102" spans="1:33" s="99" customFormat="1" ht="75" hidden="1">
      <c r="A102" s="131">
        <v>44</v>
      </c>
      <c r="B102" s="18" t="s">
        <v>180</v>
      </c>
      <c r="C102" s="98" t="s">
        <v>57</v>
      </c>
      <c r="D102" s="98" t="s">
        <v>107</v>
      </c>
      <c r="E102" s="98"/>
      <c r="F102" s="98" t="s">
        <v>68</v>
      </c>
      <c r="G102" s="98" t="s">
        <v>341</v>
      </c>
      <c r="H102" s="112">
        <f t="shared" si="37"/>
        <v>5500</v>
      </c>
      <c r="I102" s="112">
        <v>5500</v>
      </c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112">
        <f t="shared" si="41"/>
        <v>5500</v>
      </c>
      <c r="U102" s="98"/>
      <c r="V102" s="98"/>
      <c r="W102" s="98"/>
      <c r="X102" s="98"/>
      <c r="Y102" s="98"/>
      <c r="Z102" s="98"/>
      <c r="AA102" s="98"/>
      <c r="AB102" s="112">
        <f t="shared" si="39"/>
        <v>2000</v>
      </c>
      <c r="AC102" s="112">
        <v>2000</v>
      </c>
      <c r="AD102" s="98"/>
      <c r="AE102" s="98"/>
      <c r="AF102" s="98"/>
      <c r="AG102" s="98"/>
    </row>
    <row r="103" spans="1:33" s="99" customFormat="1" ht="75" hidden="1">
      <c r="A103" s="111" t="s">
        <v>278</v>
      </c>
      <c r="B103" s="18" t="s">
        <v>211</v>
      </c>
      <c r="C103" s="98" t="s">
        <v>57</v>
      </c>
      <c r="D103" s="98" t="s">
        <v>135</v>
      </c>
      <c r="E103" s="98"/>
      <c r="F103" s="98" t="s">
        <v>68</v>
      </c>
      <c r="G103" s="98"/>
      <c r="H103" s="112">
        <f t="shared" si="37"/>
        <v>6484</v>
      </c>
      <c r="I103" s="112">
        <v>6484</v>
      </c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112">
        <f t="shared" si="41"/>
        <v>6484</v>
      </c>
      <c r="U103" s="98"/>
      <c r="V103" s="98"/>
      <c r="W103" s="98"/>
      <c r="X103" s="98"/>
      <c r="Y103" s="98"/>
      <c r="Z103" s="98"/>
      <c r="AA103" s="98"/>
      <c r="AB103" s="112">
        <f t="shared" si="39"/>
        <v>2000</v>
      </c>
      <c r="AC103" s="112">
        <v>2000</v>
      </c>
      <c r="AD103" s="98"/>
      <c r="AE103" s="98"/>
      <c r="AF103" s="98"/>
      <c r="AG103" s="98"/>
    </row>
    <row r="104" spans="1:33" s="99" customFormat="1" ht="75" hidden="1">
      <c r="A104" s="131">
        <v>46</v>
      </c>
      <c r="B104" s="18" t="s">
        <v>212</v>
      </c>
      <c r="C104" s="98" t="s">
        <v>57</v>
      </c>
      <c r="D104" s="98" t="s">
        <v>58</v>
      </c>
      <c r="E104" s="98"/>
      <c r="F104" s="98" t="s">
        <v>68</v>
      </c>
      <c r="G104" s="98"/>
      <c r="H104" s="112">
        <f t="shared" si="37"/>
        <v>8356</v>
      </c>
      <c r="I104" s="112">
        <v>8356</v>
      </c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112">
        <f t="shared" si="41"/>
        <v>8356</v>
      </c>
      <c r="U104" s="98"/>
      <c r="V104" s="98"/>
      <c r="W104" s="98"/>
      <c r="X104" s="98"/>
      <c r="Y104" s="98"/>
      <c r="Z104" s="98"/>
      <c r="AA104" s="98"/>
      <c r="AB104" s="112">
        <f t="shared" si="39"/>
        <v>2000</v>
      </c>
      <c r="AC104" s="112">
        <v>2000</v>
      </c>
      <c r="AD104" s="98"/>
      <c r="AE104" s="98"/>
      <c r="AF104" s="98"/>
      <c r="AG104" s="98"/>
    </row>
    <row r="105" spans="1:33" s="99" customFormat="1" ht="56.25" hidden="1">
      <c r="A105" s="111" t="s">
        <v>279</v>
      </c>
      <c r="B105" s="18" t="s">
        <v>213</v>
      </c>
      <c r="C105" s="98" t="s">
        <v>57</v>
      </c>
      <c r="D105" s="98" t="s">
        <v>139</v>
      </c>
      <c r="E105" s="98"/>
      <c r="F105" s="98" t="s">
        <v>68</v>
      </c>
      <c r="G105" s="98"/>
      <c r="H105" s="112">
        <f t="shared" si="37"/>
        <v>2516</v>
      </c>
      <c r="I105" s="112">
        <v>2516</v>
      </c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112">
        <f t="shared" si="41"/>
        <v>2516</v>
      </c>
      <c r="U105" s="98"/>
      <c r="V105" s="98"/>
      <c r="W105" s="98"/>
      <c r="X105" s="98"/>
      <c r="Y105" s="98"/>
      <c r="Z105" s="98"/>
      <c r="AA105" s="98"/>
      <c r="AB105" s="112">
        <f t="shared" si="39"/>
        <v>1000</v>
      </c>
      <c r="AC105" s="112">
        <v>1000</v>
      </c>
      <c r="AD105" s="98"/>
      <c r="AE105" s="98"/>
      <c r="AF105" s="98"/>
      <c r="AG105" s="98"/>
    </row>
    <row r="106" spans="1:33" s="99" customFormat="1" ht="56.25" hidden="1">
      <c r="A106" s="131">
        <v>48</v>
      </c>
      <c r="B106" s="18" t="s">
        <v>214</v>
      </c>
      <c r="C106" s="98" t="s">
        <v>57</v>
      </c>
      <c r="D106" s="98" t="s">
        <v>107</v>
      </c>
      <c r="E106" s="98"/>
      <c r="F106" s="98" t="s">
        <v>68</v>
      </c>
      <c r="G106" s="98"/>
      <c r="H106" s="112">
        <f t="shared" si="37"/>
        <v>4525</v>
      </c>
      <c r="I106" s="112">
        <v>4525</v>
      </c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112">
        <f t="shared" si="41"/>
        <v>4525</v>
      </c>
      <c r="U106" s="98"/>
      <c r="V106" s="98"/>
      <c r="W106" s="98"/>
      <c r="X106" s="98"/>
      <c r="Y106" s="98"/>
      <c r="Z106" s="98"/>
      <c r="AA106" s="98"/>
      <c r="AB106" s="112">
        <f t="shared" si="39"/>
        <v>1500</v>
      </c>
      <c r="AC106" s="112">
        <v>1500</v>
      </c>
      <c r="AD106" s="98"/>
      <c r="AE106" s="98"/>
      <c r="AF106" s="98"/>
      <c r="AG106" s="98"/>
    </row>
    <row r="107" spans="1:33" s="99" customFormat="1" ht="75" hidden="1">
      <c r="A107" s="111" t="s">
        <v>280</v>
      </c>
      <c r="B107" s="18" t="s">
        <v>215</v>
      </c>
      <c r="C107" s="98" t="s">
        <v>57</v>
      </c>
      <c r="D107" s="98" t="s">
        <v>106</v>
      </c>
      <c r="E107" s="98"/>
      <c r="F107" s="98" t="s">
        <v>68</v>
      </c>
      <c r="G107" s="98"/>
      <c r="H107" s="112">
        <f t="shared" si="37"/>
        <v>5328</v>
      </c>
      <c r="I107" s="112">
        <v>5328</v>
      </c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112">
        <f t="shared" si="41"/>
        <v>5328</v>
      </c>
      <c r="U107" s="98"/>
      <c r="V107" s="98"/>
      <c r="W107" s="98"/>
      <c r="X107" s="98"/>
      <c r="Y107" s="98"/>
      <c r="Z107" s="98"/>
      <c r="AA107" s="98"/>
      <c r="AB107" s="112">
        <f t="shared" si="39"/>
        <v>2000</v>
      </c>
      <c r="AC107" s="112">
        <v>2000</v>
      </c>
      <c r="AD107" s="98"/>
      <c r="AE107" s="98"/>
      <c r="AF107" s="98"/>
      <c r="AG107" s="98"/>
    </row>
    <row r="108" spans="1:33" s="99" customFormat="1" ht="112.5" hidden="1">
      <c r="A108" s="131">
        <v>50</v>
      </c>
      <c r="B108" s="18" t="s">
        <v>216</v>
      </c>
      <c r="C108" s="98"/>
      <c r="D108" s="98" t="s">
        <v>67</v>
      </c>
      <c r="E108" s="98"/>
      <c r="F108" s="98" t="s">
        <v>68</v>
      </c>
      <c r="G108" s="98"/>
      <c r="H108" s="112">
        <f t="shared" si="37"/>
        <v>4190</v>
      </c>
      <c r="I108" s="113">
        <v>4190</v>
      </c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112">
        <f t="shared" si="41"/>
        <v>4190</v>
      </c>
      <c r="U108" s="98"/>
      <c r="V108" s="98"/>
      <c r="W108" s="98"/>
      <c r="X108" s="98"/>
      <c r="Y108" s="98"/>
      <c r="Z108" s="98"/>
      <c r="AA108" s="98"/>
      <c r="AB108" s="112">
        <f t="shared" si="39"/>
        <v>1205</v>
      </c>
      <c r="AC108" s="113">
        <v>1205</v>
      </c>
      <c r="AD108" s="98"/>
      <c r="AE108" s="98"/>
      <c r="AF108" s="98"/>
      <c r="AG108" s="98"/>
    </row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>
      <c r="B121" s="95" t="s">
        <v>18</v>
      </c>
    </row>
    <row r="122" spans="2:32" ht="27.75" customHeight="1">
      <c r="B122" s="288"/>
      <c r="C122" s="288"/>
      <c r="D122" s="288"/>
      <c r="E122" s="288"/>
      <c r="F122" s="288"/>
      <c r="G122" s="288"/>
      <c r="H122" s="288"/>
      <c r="I122" s="288"/>
      <c r="J122" s="288"/>
      <c r="K122" s="288"/>
      <c r="L122" s="288"/>
      <c r="M122" s="288"/>
      <c r="N122" s="288"/>
      <c r="O122" s="288"/>
      <c r="P122" s="288"/>
      <c r="Q122" s="288"/>
      <c r="R122" s="288"/>
      <c r="S122" s="288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</row>
    <row r="123" ht="27.75" customHeight="1"/>
    <row r="124" spans="1:33" ht="27.75" customHeight="1">
      <c r="A124" s="138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</row>
    <row r="125" spans="1:33" ht="27.75" customHeight="1">
      <c r="A125" s="138"/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</row>
    <row r="126" spans="1:33" ht="27.75" customHeight="1">
      <c r="A126" s="138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</row>
    <row r="127" spans="1:33" ht="27.75" customHeight="1">
      <c r="A127" s="138"/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</row>
    <row r="128" spans="1:33" ht="27.75" customHeight="1">
      <c r="A128" s="138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</row>
    <row r="129" spans="1:33" ht="27.75" customHeight="1">
      <c r="A129" s="138"/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</row>
    <row r="130" spans="1:33" ht="27.75" customHeight="1">
      <c r="A130" s="138"/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</row>
    <row r="131" spans="1:33" ht="27.75" customHeight="1">
      <c r="A131" s="138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</row>
    <row r="132" spans="1:33" ht="27.75" customHeight="1">
      <c r="A132" s="138"/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</row>
    <row r="133" spans="1:33" ht="27.75" customHeight="1">
      <c r="A133" s="138"/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</row>
    <row r="134" spans="1:33" ht="27.75" customHeight="1">
      <c r="A134" s="138"/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</row>
    <row r="135" spans="1:33" ht="27.75" customHeight="1">
      <c r="A135" s="138"/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</row>
    <row r="136" spans="1:33" ht="27.75" customHeight="1">
      <c r="A136" s="138"/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</row>
    <row r="137" spans="1:33" ht="27.75" customHeight="1">
      <c r="A137" s="138"/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</row>
    <row r="138" spans="1:33" ht="27.75" customHeight="1">
      <c r="A138" s="138"/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</row>
    <row r="139" spans="1:33" ht="27.75" customHeight="1">
      <c r="A139" s="138"/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</row>
    <row r="140" spans="1:33" ht="27.75" customHeight="1">
      <c r="A140" s="138"/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</row>
    <row r="141" spans="1:33" ht="27.75" customHeight="1">
      <c r="A141" s="138"/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</row>
    <row r="142" spans="1:33" ht="27.75" customHeight="1">
      <c r="A142" s="138"/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</row>
    <row r="143" spans="1:33" ht="27.75" customHeight="1">
      <c r="A143" s="138"/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</row>
    <row r="144" spans="1:33" ht="27.75" customHeight="1">
      <c r="A144" s="138"/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F144" s="95"/>
      <c r="AG144" s="95"/>
    </row>
    <row r="145" spans="1:33" ht="27.75" customHeight="1">
      <c r="A145" s="138"/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F145" s="95"/>
      <c r="AG145" s="95"/>
    </row>
    <row r="146" spans="1:33" ht="27.75" customHeight="1">
      <c r="A146" s="138"/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</row>
    <row r="147" spans="1:33" ht="27.75" customHeight="1">
      <c r="A147" s="138"/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</row>
    <row r="148" spans="1:33" ht="27.75" customHeight="1">
      <c r="A148" s="138"/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</row>
    <row r="149" spans="1:33" ht="27.75" customHeight="1">
      <c r="A149" s="138"/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  <c r="AG149" s="95"/>
    </row>
    <row r="150" spans="1:33" ht="27.75" customHeight="1">
      <c r="A150" s="138"/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F150" s="95"/>
      <c r="AG150" s="95"/>
    </row>
    <row r="151" spans="1:33" ht="27.75" customHeight="1">
      <c r="A151" s="138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F151" s="95"/>
      <c r="AG151" s="95"/>
    </row>
    <row r="152" spans="1:33" ht="27.75" customHeight="1">
      <c r="A152" s="138"/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F152" s="95"/>
      <c r="AG152" s="95"/>
    </row>
    <row r="153" spans="1:33" ht="27.75" customHeight="1">
      <c r="A153" s="138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F153" s="95"/>
      <c r="AG153" s="95"/>
    </row>
    <row r="154" spans="1:33" ht="27.75" customHeight="1">
      <c r="A154" s="138"/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95"/>
      <c r="AF154" s="95"/>
      <c r="AG154" s="95"/>
    </row>
    <row r="155" spans="1:33" ht="27.75" customHeight="1">
      <c r="A155" s="138"/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F155" s="95"/>
      <c r="AG155" s="95"/>
    </row>
    <row r="156" spans="1:33" ht="27.75" customHeight="1">
      <c r="A156" s="138"/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F156" s="95"/>
      <c r="AG156" s="95"/>
    </row>
    <row r="157" spans="1:33" ht="27.75" customHeight="1">
      <c r="A157" s="138"/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F157" s="95"/>
      <c r="AG157" s="95"/>
    </row>
    <row r="158" spans="1:33" ht="27.75" customHeight="1">
      <c r="A158" s="138"/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F158" s="95"/>
      <c r="AG158" s="95"/>
    </row>
    <row r="159" spans="1:33" ht="27.75" customHeight="1">
      <c r="A159" s="138"/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</row>
    <row r="160" spans="1:33" ht="27.75" customHeight="1">
      <c r="A160" s="138"/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</row>
    <row r="161" spans="1:33" ht="27.75" customHeight="1">
      <c r="A161" s="138"/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</row>
    <row r="162" spans="1:33" ht="27.75" customHeight="1">
      <c r="A162" s="138"/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</row>
    <row r="163" spans="1:33" ht="27.75" customHeight="1">
      <c r="A163" s="138"/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</row>
    <row r="164" spans="1:33" ht="27.75" customHeight="1">
      <c r="A164" s="138"/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</row>
    <row r="165" spans="1:33" ht="27.75" customHeight="1">
      <c r="A165" s="138"/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F165" s="95"/>
      <c r="AG165" s="95"/>
    </row>
    <row r="166" spans="1:33" ht="27.75" customHeight="1">
      <c r="A166" s="138"/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F166" s="95"/>
      <c r="AG166" s="95"/>
    </row>
    <row r="167" spans="1:33" ht="27.75" customHeight="1">
      <c r="A167" s="138"/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  <c r="AE167" s="95"/>
      <c r="AF167" s="95"/>
      <c r="AG167" s="95"/>
    </row>
    <row r="168" spans="1:33" ht="27.75" customHeight="1">
      <c r="A168" s="138"/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F168" s="95"/>
      <c r="AG168" s="95"/>
    </row>
    <row r="169" spans="1:33" ht="27.75" customHeight="1">
      <c r="A169" s="138"/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F169" s="95"/>
      <c r="AG169" s="95"/>
    </row>
    <row r="170" spans="1:33" ht="27.75" customHeight="1">
      <c r="A170" s="138"/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</row>
    <row r="171" spans="1:33" ht="27.75" customHeight="1">
      <c r="A171" s="138"/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F171" s="95"/>
      <c r="AG171" s="95"/>
    </row>
    <row r="172" spans="1:33" ht="27.75" customHeight="1">
      <c r="A172" s="138"/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</row>
    <row r="173" spans="1:33" ht="27.75" customHeight="1">
      <c r="A173" s="138"/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F173" s="95"/>
      <c r="AG173" s="95"/>
    </row>
    <row r="174" spans="1:33" ht="27.75" customHeight="1">
      <c r="A174" s="138"/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F174" s="95"/>
      <c r="AG174" s="95"/>
    </row>
    <row r="175" spans="1:33" ht="27.75" customHeight="1">
      <c r="A175" s="138"/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95"/>
      <c r="AF175" s="95"/>
      <c r="AG175" s="95"/>
    </row>
    <row r="176" spans="1:33" ht="27.75" customHeight="1">
      <c r="A176" s="138"/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95"/>
      <c r="AF176" s="95"/>
      <c r="AG176" s="95"/>
    </row>
    <row r="177" spans="1:33" ht="27.75" customHeight="1">
      <c r="A177" s="138"/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  <c r="AF177" s="95"/>
      <c r="AG177" s="95"/>
    </row>
    <row r="178" spans="1:33" ht="27.75" customHeight="1">
      <c r="A178" s="138"/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F178" s="95"/>
      <c r="AG178" s="95"/>
    </row>
    <row r="179" spans="1:33" ht="27.75" customHeight="1">
      <c r="A179" s="138"/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F179" s="95"/>
      <c r="AG179" s="95"/>
    </row>
    <row r="180" spans="1:33" ht="27.75" customHeight="1">
      <c r="A180" s="138"/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F180" s="95"/>
      <c r="AG180" s="95"/>
    </row>
    <row r="181" spans="1:33" ht="27.75" customHeight="1">
      <c r="A181" s="138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F181" s="95"/>
      <c r="AG181" s="95"/>
    </row>
    <row r="182" spans="1:33" ht="27.75" customHeight="1">
      <c r="A182" s="138"/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F182" s="95"/>
      <c r="AG182" s="95"/>
    </row>
    <row r="183" spans="1:33" ht="27.75" customHeight="1">
      <c r="A183" s="138"/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</row>
    <row r="184" spans="1:33" ht="27.75" customHeight="1">
      <c r="A184" s="138"/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  <c r="AF184" s="95"/>
      <c r="AG184" s="95"/>
    </row>
    <row r="185" spans="1:33" ht="27.75" customHeight="1">
      <c r="A185" s="138"/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  <c r="AA185" s="95"/>
      <c r="AB185" s="95"/>
      <c r="AC185" s="95"/>
      <c r="AD185" s="95"/>
      <c r="AE185" s="95"/>
      <c r="AF185" s="95"/>
      <c r="AG185" s="95"/>
    </row>
    <row r="186" spans="1:33" ht="27.75" customHeight="1">
      <c r="A186" s="138"/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  <c r="AA186" s="95"/>
      <c r="AB186" s="95"/>
      <c r="AC186" s="95"/>
      <c r="AD186" s="95"/>
      <c r="AE186" s="95"/>
      <c r="AF186" s="95"/>
      <c r="AG186" s="95"/>
    </row>
    <row r="187" spans="1:33" ht="27.75" customHeight="1">
      <c r="A187" s="138"/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  <c r="AA187" s="95"/>
      <c r="AB187" s="95"/>
      <c r="AC187" s="95"/>
      <c r="AD187" s="95"/>
      <c r="AE187" s="95"/>
      <c r="AF187" s="95"/>
      <c r="AG187" s="95"/>
    </row>
    <row r="188" spans="1:33" ht="27.75" customHeight="1">
      <c r="A188" s="138"/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95"/>
      <c r="AE188" s="95"/>
      <c r="AF188" s="95"/>
      <c r="AG188" s="95"/>
    </row>
    <row r="189" spans="1:33" ht="27.75" customHeight="1">
      <c r="A189" s="138"/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95"/>
      <c r="AE189" s="95"/>
      <c r="AF189" s="95"/>
      <c r="AG189" s="95"/>
    </row>
    <row r="190" spans="1:33" ht="27.75" customHeight="1">
      <c r="A190" s="138"/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95"/>
      <c r="AE190" s="95"/>
      <c r="AF190" s="95"/>
      <c r="AG190" s="95"/>
    </row>
    <row r="191" spans="1:33" ht="27.75" customHeight="1">
      <c r="A191" s="138"/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  <c r="AA191" s="95"/>
      <c r="AB191" s="95"/>
      <c r="AC191" s="95"/>
      <c r="AD191" s="95"/>
      <c r="AE191" s="95"/>
      <c r="AF191" s="95"/>
      <c r="AG191" s="95"/>
    </row>
    <row r="192" spans="1:33" ht="27.75" customHeight="1">
      <c r="A192" s="138"/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  <c r="AA192" s="95"/>
      <c r="AB192" s="95"/>
      <c r="AC192" s="95"/>
      <c r="AD192" s="95"/>
      <c r="AE192" s="95"/>
      <c r="AF192" s="95"/>
      <c r="AG192" s="95"/>
    </row>
    <row r="193" spans="1:33" ht="27.75" customHeight="1">
      <c r="A193" s="138"/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  <c r="AA193" s="95"/>
      <c r="AB193" s="95"/>
      <c r="AC193" s="95"/>
      <c r="AD193" s="95"/>
      <c r="AE193" s="95"/>
      <c r="AF193" s="95"/>
      <c r="AG193" s="95"/>
    </row>
    <row r="194" spans="1:33" ht="27.75" customHeight="1">
      <c r="A194" s="138"/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</row>
    <row r="195" spans="1:33" ht="27.75" customHeight="1">
      <c r="A195" s="138"/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  <c r="AG195" s="95"/>
    </row>
    <row r="196" spans="1:33" ht="27.75" customHeight="1">
      <c r="A196" s="138"/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  <c r="AA196" s="95"/>
      <c r="AB196" s="95"/>
      <c r="AC196" s="95"/>
      <c r="AD196" s="95"/>
      <c r="AE196" s="95"/>
      <c r="AF196" s="95"/>
      <c r="AG196" s="95"/>
    </row>
    <row r="197" spans="1:33" ht="27.75" customHeight="1">
      <c r="A197" s="138"/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F197" s="95"/>
      <c r="AG197" s="95"/>
    </row>
    <row r="198" spans="1:33" ht="27.75" customHeight="1">
      <c r="A198" s="138"/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  <c r="AF198" s="95"/>
      <c r="AG198" s="95"/>
    </row>
    <row r="199" spans="1:33" ht="27.75" customHeight="1">
      <c r="A199" s="138"/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F199" s="95"/>
      <c r="AG199" s="95"/>
    </row>
    <row r="200" spans="1:33" ht="27.75" customHeight="1">
      <c r="A200" s="138"/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F200" s="95"/>
      <c r="AG200" s="95"/>
    </row>
    <row r="201" spans="1:33" ht="27.75" customHeight="1">
      <c r="A201" s="138"/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F201" s="95"/>
      <c r="AG201" s="95"/>
    </row>
    <row r="202" spans="1:33" ht="27.75" customHeight="1">
      <c r="A202" s="138"/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F202" s="95"/>
      <c r="AG202" s="95"/>
    </row>
    <row r="203" spans="1:33" ht="27.75" customHeight="1">
      <c r="A203" s="138"/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F203" s="95"/>
      <c r="AG203" s="95"/>
    </row>
    <row r="204" spans="1:33" ht="27.75" customHeight="1">
      <c r="A204" s="138"/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</row>
    <row r="205" spans="1:33" ht="27.75" customHeight="1">
      <c r="A205" s="138"/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</row>
    <row r="206" spans="1:33" ht="27.75" customHeight="1">
      <c r="A206" s="138"/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F206" s="95"/>
      <c r="AG206" s="95"/>
    </row>
    <row r="207" spans="1:33" ht="27.75" customHeight="1">
      <c r="A207" s="138"/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</row>
    <row r="208" spans="1:33" ht="27.75" customHeight="1">
      <c r="A208" s="138"/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F208" s="95"/>
      <c r="AG208" s="95"/>
    </row>
    <row r="209" spans="1:33" ht="27.75" customHeight="1">
      <c r="A209" s="138"/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  <c r="AA209" s="95"/>
      <c r="AB209" s="95"/>
      <c r="AC209" s="95"/>
      <c r="AD209" s="95"/>
      <c r="AE209" s="95"/>
      <c r="AF209" s="95"/>
      <c r="AG209" s="95"/>
    </row>
    <row r="210" spans="1:33" ht="27.75" customHeight="1">
      <c r="A210" s="138"/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F210" s="95"/>
      <c r="AG210" s="95"/>
    </row>
    <row r="211" spans="1:33" ht="27.75" customHeight="1">
      <c r="A211" s="138"/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  <c r="AA211" s="95"/>
      <c r="AB211" s="95"/>
      <c r="AC211" s="95"/>
      <c r="AD211" s="95"/>
      <c r="AE211" s="95"/>
      <c r="AF211" s="95"/>
      <c r="AG211" s="95"/>
    </row>
    <row r="212" spans="1:33" ht="27.75" customHeight="1">
      <c r="A212" s="138"/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F212" s="95"/>
      <c r="AG212" s="95"/>
    </row>
    <row r="213" spans="1:33" ht="27.75" customHeight="1">
      <c r="A213" s="138"/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  <c r="AA213" s="95"/>
      <c r="AB213" s="95"/>
      <c r="AC213" s="95"/>
      <c r="AD213" s="95"/>
      <c r="AE213" s="95"/>
      <c r="AF213" s="95"/>
      <c r="AG213" s="95"/>
    </row>
    <row r="214" spans="1:33" ht="27.75" customHeight="1">
      <c r="A214" s="138"/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  <c r="AA214" s="95"/>
      <c r="AB214" s="95"/>
      <c r="AC214" s="95"/>
      <c r="AD214" s="95"/>
      <c r="AE214" s="95"/>
      <c r="AF214" s="95"/>
      <c r="AG214" s="95"/>
    </row>
    <row r="215" spans="1:33" ht="27.75" customHeight="1">
      <c r="A215" s="138"/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  <c r="AA215" s="95"/>
      <c r="AB215" s="95"/>
      <c r="AC215" s="95"/>
      <c r="AD215" s="95"/>
      <c r="AE215" s="95"/>
      <c r="AF215" s="95"/>
      <c r="AG215" s="95"/>
    </row>
    <row r="216" spans="1:33" ht="27.75" customHeight="1">
      <c r="A216" s="138"/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  <c r="AA216" s="95"/>
      <c r="AB216" s="95"/>
      <c r="AC216" s="95"/>
      <c r="AD216" s="95"/>
      <c r="AE216" s="95"/>
      <c r="AF216" s="95"/>
      <c r="AG216" s="95"/>
    </row>
    <row r="217" spans="1:33" ht="27.75" customHeight="1">
      <c r="A217" s="138"/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  <c r="AA217" s="95"/>
      <c r="AB217" s="95"/>
      <c r="AC217" s="95"/>
      <c r="AD217" s="95"/>
      <c r="AE217" s="95"/>
      <c r="AF217" s="95"/>
      <c r="AG217" s="95"/>
    </row>
    <row r="218" spans="1:33" ht="27.75" customHeight="1">
      <c r="A218" s="138"/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F218" s="95"/>
      <c r="AG218" s="95"/>
    </row>
    <row r="219" spans="1:33" ht="27.75" customHeight="1">
      <c r="A219" s="138"/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F219" s="95"/>
      <c r="AG219" s="95"/>
    </row>
    <row r="220" spans="1:33" ht="27.75" customHeight="1">
      <c r="A220" s="138"/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  <c r="AA220" s="95"/>
      <c r="AB220" s="95"/>
      <c r="AC220" s="95"/>
      <c r="AD220" s="95"/>
      <c r="AE220" s="95"/>
      <c r="AF220" s="95"/>
      <c r="AG220" s="95"/>
    </row>
    <row r="221" spans="1:33" ht="27.75" customHeight="1">
      <c r="A221" s="138"/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F221" s="95"/>
      <c r="AG221" s="95"/>
    </row>
    <row r="222" spans="1:33" ht="27.75" customHeight="1">
      <c r="A222" s="138"/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  <c r="AA222" s="95"/>
      <c r="AB222" s="95"/>
      <c r="AC222" s="95"/>
      <c r="AD222" s="95"/>
      <c r="AE222" s="95"/>
      <c r="AF222" s="95"/>
      <c r="AG222" s="95"/>
    </row>
    <row r="223" spans="1:33" ht="27.75" customHeight="1">
      <c r="A223" s="138"/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  <c r="X223" s="95"/>
      <c r="Y223" s="95"/>
      <c r="Z223" s="95"/>
      <c r="AA223" s="95"/>
      <c r="AB223" s="95"/>
      <c r="AC223" s="95"/>
      <c r="AD223" s="95"/>
      <c r="AE223" s="95"/>
      <c r="AF223" s="95"/>
      <c r="AG223" s="95"/>
    </row>
    <row r="224" spans="1:33" ht="27.75" customHeight="1">
      <c r="A224" s="138"/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5"/>
      <c r="AA224" s="95"/>
      <c r="AB224" s="95"/>
      <c r="AC224" s="95"/>
      <c r="AD224" s="95"/>
      <c r="AE224" s="95"/>
      <c r="AF224" s="95"/>
      <c r="AG224" s="95"/>
    </row>
    <row r="225" spans="1:33" ht="27.75" customHeight="1">
      <c r="A225" s="138"/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95"/>
      <c r="AA225" s="95"/>
      <c r="AB225" s="95"/>
      <c r="AC225" s="95"/>
      <c r="AD225" s="95"/>
      <c r="AE225" s="95"/>
      <c r="AF225" s="95"/>
      <c r="AG225" s="95"/>
    </row>
    <row r="226" spans="1:33" ht="27.75" customHeight="1">
      <c r="A226" s="138"/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  <c r="X226" s="95"/>
      <c r="Y226" s="95"/>
      <c r="Z226" s="95"/>
      <c r="AA226" s="95"/>
      <c r="AB226" s="95"/>
      <c r="AC226" s="95"/>
      <c r="AD226" s="95"/>
      <c r="AE226" s="95"/>
      <c r="AF226" s="95"/>
      <c r="AG226" s="95"/>
    </row>
    <row r="227" spans="1:33" ht="27.75" customHeight="1">
      <c r="A227" s="138"/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  <c r="X227" s="95"/>
      <c r="Y227" s="95"/>
      <c r="Z227" s="95"/>
      <c r="AA227" s="95"/>
      <c r="AB227" s="95"/>
      <c r="AC227" s="95"/>
      <c r="AD227" s="95"/>
      <c r="AE227" s="95"/>
      <c r="AF227" s="95"/>
      <c r="AG227" s="95"/>
    </row>
    <row r="228" spans="1:33" ht="27.75" customHeight="1">
      <c r="A228" s="138"/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  <c r="X228" s="95"/>
      <c r="Y228" s="95"/>
      <c r="Z228" s="95"/>
      <c r="AA228" s="95"/>
      <c r="AB228" s="95"/>
      <c r="AC228" s="95"/>
      <c r="AD228" s="95"/>
      <c r="AE228" s="95"/>
      <c r="AF228" s="95"/>
      <c r="AG228" s="95"/>
    </row>
    <row r="229" spans="1:33" ht="27.75" customHeight="1">
      <c r="A229" s="138"/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  <c r="X229" s="95"/>
      <c r="Y229" s="95"/>
      <c r="Z229" s="95"/>
      <c r="AA229" s="95"/>
      <c r="AB229" s="95"/>
      <c r="AC229" s="95"/>
      <c r="AD229" s="95"/>
      <c r="AE229" s="95"/>
      <c r="AF229" s="95"/>
      <c r="AG229" s="95"/>
    </row>
    <row r="230" spans="1:33" ht="27.75" customHeight="1">
      <c r="A230" s="138"/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  <c r="X230" s="95"/>
      <c r="Y230" s="95"/>
      <c r="Z230" s="95"/>
      <c r="AA230" s="95"/>
      <c r="AB230" s="95"/>
      <c r="AC230" s="95"/>
      <c r="AD230" s="95"/>
      <c r="AE230" s="95"/>
      <c r="AF230" s="95"/>
      <c r="AG230" s="95"/>
    </row>
    <row r="231" spans="1:33" ht="27.75" customHeight="1">
      <c r="A231" s="138"/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  <c r="X231" s="95"/>
      <c r="Y231" s="95"/>
      <c r="Z231" s="95"/>
      <c r="AA231" s="95"/>
      <c r="AB231" s="95"/>
      <c r="AC231" s="95"/>
      <c r="AD231" s="95"/>
      <c r="AE231" s="95"/>
      <c r="AF231" s="95"/>
      <c r="AG231" s="95"/>
    </row>
    <row r="232" spans="1:33" ht="27.75" customHeight="1">
      <c r="A232" s="138"/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  <c r="AA232" s="95"/>
      <c r="AB232" s="95"/>
      <c r="AC232" s="95"/>
      <c r="AD232" s="95"/>
      <c r="AE232" s="95"/>
      <c r="AF232" s="95"/>
      <c r="AG232" s="95"/>
    </row>
    <row r="233" spans="1:33" ht="27.75" customHeight="1">
      <c r="A233" s="138"/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  <c r="X233" s="95"/>
      <c r="Y233" s="95"/>
      <c r="Z233" s="95"/>
      <c r="AA233" s="95"/>
      <c r="AB233" s="95"/>
      <c r="AC233" s="95"/>
      <c r="AD233" s="95"/>
      <c r="AE233" s="95"/>
      <c r="AF233" s="95"/>
      <c r="AG233" s="95"/>
    </row>
    <row r="234" spans="1:33" ht="27.75" customHeight="1">
      <c r="A234" s="138"/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  <c r="X234" s="95"/>
      <c r="Y234" s="95"/>
      <c r="Z234" s="95"/>
      <c r="AA234" s="95"/>
      <c r="AB234" s="95"/>
      <c r="AC234" s="95"/>
      <c r="AD234" s="95"/>
      <c r="AE234" s="95"/>
      <c r="AF234" s="95"/>
      <c r="AG234" s="95"/>
    </row>
    <row r="235" spans="1:33" ht="27.75" customHeight="1">
      <c r="A235" s="138"/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  <c r="AE235" s="95"/>
      <c r="AF235" s="95"/>
      <c r="AG235" s="95"/>
    </row>
    <row r="236" spans="1:33" ht="27.75" customHeight="1">
      <c r="A236" s="138"/>
      <c r="B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5"/>
      <c r="W236" s="95"/>
      <c r="X236" s="95"/>
      <c r="Y236" s="95"/>
      <c r="Z236" s="95"/>
      <c r="AA236" s="95"/>
      <c r="AB236" s="95"/>
      <c r="AC236" s="95"/>
      <c r="AD236" s="95"/>
      <c r="AE236" s="95"/>
      <c r="AF236" s="95"/>
      <c r="AG236" s="95"/>
    </row>
    <row r="237" spans="1:33" ht="27.75" customHeight="1">
      <c r="A237" s="138"/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  <c r="X237" s="95"/>
      <c r="Y237" s="95"/>
      <c r="Z237" s="95"/>
      <c r="AA237" s="95"/>
      <c r="AB237" s="95"/>
      <c r="AC237" s="95"/>
      <c r="AD237" s="95"/>
      <c r="AE237" s="95"/>
      <c r="AF237" s="95"/>
      <c r="AG237" s="95"/>
    </row>
    <row r="238" spans="1:33" ht="27.75" customHeight="1">
      <c r="A238" s="138"/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  <c r="X238" s="95"/>
      <c r="Y238" s="95"/>
      <c r="Z238" s="95"/>
      <c r="AA238" s="95"/>
      <c r="AB238" s="95"/>
      <c r="AC238" s="95"/>
      <c r="AD238" s="95"/>
      <c r="AE238" s="95"/>
      <c r="AF238" s="95"/>
      <c r="AG238" s="95"/>
    </row>
    <row r="239" spans="1:33" ht="27.75" customHeight="1">
      <c r="A239" s="138"/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  <c r="Z239" s="95"/>
      <c r="AA239" s="95"/>
      <c r="AB239" s="95"/>
      <c r="AC239" s="95"/>
      <c r="AD239" s="95"/>
      <c r="AE239" s="95"/>
      <c r="AF239" s="95"/>
      <c r="AG239" s="95"/>
    </row>
    <row r="240" spans="1:33" ht="27.75" customHeight="1">
      <c r="A240" s="138"/>
      <c r="B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  <c r="Z240" s="95"/>
      <c r="AA240" s="95"/>
      <c r="AB240" s="95"/>
      <c r="AC240" s="95"/>
      <c r="AD240" s="95"/>
      <c r="AE240" s="95"/>
      <c r="AF240" s="95"/>
      <c r="AG240" s="95"/>
    </row>
    <row r="241" spans="1:33" ht="27.75" customHeight="1">
      <c r="A241" s="138"/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  <c r="AA241" s="95"/>
      <c r="AB241" s="95"/>
      <c r="AC241" s="95"/>
      <c r="AD241" s="95"/>
      <c r="AE241" s="95"/>
      <c r="AF241" s="95"/>
      <c r="AG241" s="95"/>
    </row>
    <row r="242" spans="1:33" ht="27.75" customHeight="1">
      <c r="A242" s="138"/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F242" s="95"/>
      <c r="AG242" s="95"/>
    </row>
    <row r="243" spans="1:33" ht="27.75" customHeight="1">
      <c r="A243" s="138"/>
      <c r="B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  <c r="AF243" s="95"/>
      <c r="AG243" s="95"/>
    </row>
    <row r="244" spans="1:33" ht="27.75" customHeight="1">
      <c r="A244" s="138"/>
      <c r="B244" s="95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5"/>
      <c r="X244" s="95"/>
      <c r="Y244" s="95"/>
      <c r="Z244" s="95"/>
      <c r="AA244" s="95"/>
      <c r="AB244" s="95"/>
      <c r="AC244" s="95"/>
      <c r="AD244" s="95"/>
      <c r="AE244" s="95"/>
      <c r="AF244" s="95"/>
      <c r="AG244" s="95"/>
    </row>
    <row r="245" spans="1:33" ht="27.75" customHeight="1">
      <c r="A245" s="138"/>
      <c r="B245" s="95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5"/>
      <c r="W245" s="95"/>
      <c r="X245" s="95"/>
      <c r="Y245" s="95"/>
      <c r="Z245" s="95"/>
      <c r="AA245" s="95"/>
      <c r="AB245" s="95"/>
      <c r="AC245" s="95"/>
      <c r="AD245" s="95"/>
      <c r="AE245" s="95"/>
      <c r="AF245" s="95"/>
      <c r="AG245" s="95"/>
    </row>
    <row r="246" spans="1:33" ht="27.75" customHeight="1">
      <c r="A246" s="138"/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5"/>
      <c r="W246" s="95"/>
      <c r="X246" s="95"/>
      <c r="Y246" s="95"/>
      <c r="Z246" s="95"/>
      <c r="AA246" s="95"/>
      <c r="AB246" s="95"/>
      <c r="AC246" s="95"/>
      <c r="AD246" s="95"/>
      <c r="AE246" s="95"/>
      <c r="AF246" s="95"/>
      <c r="AG246" s="95"/>
    </row>
    <row r="247" spans="1:33" ht="27.75" customHeight="1">
      <c r="A247" s="138"/>
      <c r="B247" s="95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5"/>
      <c r="W247" s="95"/>
      <c r="X247" s="95"/>
      <c r="Y247" s="95"/>
      <c r="Z247" s="95"/>
      <c r="AA247" s="95"/>
      <c r="AB247" s="95"/>
      <c r="AC247" s="95"/>
      <c r="AD247" s="95"/>
      <c r="AE247" s="95"/>
      <c r="AF247" s="95"/>
      <c r="AG247" s="95"/>
    </row>
    <row r="248" spans="1:33" ht="27.75" customHeight="1">
      <c r="A248" s="138"/>
      <c r="B248" s="95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5"/>
      <c r="W248" s="95"/>
      <c r="X248" s="95"/>
      <c r="Y248" s="95"/>
      <c r="Z248" s="95"/>
      <c r="AA248" s="95"/>
      <c r="AB248" s="95"/>
      <c r="AC248" s="95"/>
      <c r="AD248" s="95"/>
      <c r="AE248" s="95"/>
      <c r="AF248" s="95"/>
      <c r="AG248" s="95"/>
    </row>
    <row r="249" spans="1:33" ht="27.75" customHeight="1">
      <c r="A249" s="138"/>
      <c r="B249" s="95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5"/>
      <c r="W249" s="95"/>
      <c r="X249" s="95"/>
      <c r="Y249" s="95"/>
      <c r="Z249" s="95"/>
      <c r="AA249" s="95"/>
      <c r="AB249" s="95"/>
      <c r="AC249" s="95"/>
      <c r="AD249" s="95"/>
      <c r="AE249" s="95"/>
      <c r="AF249" s="95"/>
      <c r="AG249" s="95"/>
    </row>
    <row r="250" spans="1:33" ht="27.75" customHeight="1">
      <c r="A250" s="138"/>
      <c r="B250" s="95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5"/>
      <c r="W250" s="95"/>
      <c r="X250" s="95"/>
      <c r="Y250" s="95"/>
      <c r="Z250" s="95"/>
      <c r="AA250" s="95"/>
      <c r="AB250" s="95"/>
      <c r="AC250" s="95"/>
      <c r="AD250" s="95"/>
      <c r="AE250" s="95"/>
      <c r="AF250" s="95"/>
      <c r="AG250" s="95"/>
    </row>
    <row r="251" spans="1:33" ht="27.75" customHeight="1">
      <c r="A251" s="138"/>
      <c r="B251" s="95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5"/>
      <c r="W251" s="95"/>
      <c r="X251" s="95"/>
      <c r="Y251" s="95"/>
      <c r="Z251" s="95"/>
      <c r="AA251" s="95"/>
      <c r="AB251" s="95"/>
      <c r="AC251" s="95"/>
      <c r="AD251" s="95"/>
      <c r="AE251" s="95"/>
      <c r="AF251" s="95"/>
      <c r="AG251" s="95"/>
    </row>
    <row r="252" spans="1:33" ht="27.75" customHeight="1">
      <c r="A252" s="138"/>
      <c r="B252" s="95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5"/>
      <c r="W252" s="95"/>
      <c r="X252" s="95"/>
      <c r="Y252" s="95"/>
      <c r="Z252" s="95"/>
      <c r="AA252" s="95"/>
      <c r="AB252" s="95"/>
      <c r="AC252" s="95"/>
      <c r="AD252" s="95"/>
      <c r="AE252" s="95"/>
      <c r="AF252" s="95"/>
      <c r="AG252" s="95"/>
    </row>
    <row r="253" spans="1:33" ht="27.75" customHeight="1">
      <c r="A253" s="138"/>
      <c r="B253" s="95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5"/>
      <c r="W253" s="95"/>
      <c r="X253" s="95"/>
      <c r="Y253" s="95"/>
      <c r="Z253" s="95"/>
      <c r="AA253" s="95"/>
      <c r="AB253" s="95"/>
      <c r="AC253" s="95"/>
      <c r="AD253" s="95"/>
      <c r="AE253" s="95"/>
      <c r="AF253" s="95"/>
      <c r="AG253" s="95"/>
    </row>
    <row r="254" spans="1:33" ht="27.75" customHeight="1">
      <c r="A254" s="138"/>
      <c r="B254" s="95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  <c r="X254" s="95"/>
      <c r="Y254" s="95"/>
      <c r="Z254" s="95"/>
      <c r="AA254" s="95"/>
      <c r="AB254" s="95"/>
      <c r="AC254" s="95"/>
      <c r="AD254" s="95"/>
      <c r="AE254" s="95"/>
      <c r="AF254" s="95"/>
      <c r="AG254" s="95"/>
    </row>
    <row r="255" spans="1:33" ht="27.75" customHeight="1">
      <c r="A255" s="138"/>
      <c r="B255" s="95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5"/>
      <c r="W255" s="95"/>
      <c r="X255" s="95"/>
      <c r="Y255" s="95"/>
      <c r="Z255" s="95"/>
      <c r="AA255" s="95"/>
      <c r="AB255" s="95"/>
      <c r="AC255" s="95"/>
      <c r="AD255" s="95"/>
      <c r="AE255" s="95"/>
      <c r="AF255" s="95"/>
      <c r="AG255" s="95"/>
    </row>
    <row r="256" spans="1:33" ht="27.75" customHeight="1">
      <c r="A256" s="138"/>
      <c r="B256" s="95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  <c r="AA256" s="95"/>
      <c r="AB256" s="95"/>
      <c r="AC256" s="95"/>
      <c r="AD256" s="95"/>
      <c r="AE256" s="95"/>
      <c r="AF256" s="95"/>
      <c r="AG256" s="95"/>
    </row>
    <row r="257" spans="1:33" ht="27.75" customHeight="1">
      <c r="A257" s="138"/>
      <c r="B257" s="95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5"/>
      <c r="W257" s="95"/>
      <c r="X257" s="95"/>
      <c r="Y257" s="95"/>
      <c r="Z257" s="95"/>
      <c r="AA257" s="95"/>
      <c r="AB257" s="95"/>
      <c r="AC257" s="95"/>
      <c r="AD257" s="95"/>
      <c r="AE257" s="95"/>
      <c r="AF257" s="95"/>
      <c r="AG257" s="95"/>
    </row>
    <row r="258" spans="1:33" ht="27.75" customHeight="1">
      <c r="A258" s="138"/>
      <c r="B258" s="95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5"/>
      <c r="W258" s="95"/>
      <c r="X258" s="95"/>
      <c r="Y258" s="95"/>
      <c r="Z258" s="95"/>
      <c r="AA258" s="95"/>
      <c r="AB258" s="95"/>
      <c r="AC258" s="95"/>
      <c r="AD258" s="95"/>
      <c r="AE258" s="95"/>
      <c r="AF258" s="95"/>
      <c r="AG258" s="95"/>
    </row>
    <row r="259" spans="1:33" ht="27.75" customHeight="1">
      <c r="A259" s="138"/>
      <c r="B259" s="95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5"/>
      <c r="W259" s="95"/>
      <c r="X259" s="95"/>
      <c r="Y259" s="95"/>
      <c r="Z259" s="95"/>
      <c r="AA259" s="95"/>
      <c r="AB259" s="95"/>
      <c r="AC259" s="95"/>
      <c r="AD259" s="95"/>
      <c r="AE259" s="95"/>
      <c r="AF259" s="95"/>
      <c r="AG259" s="95"/>
    </row>
    <row r="260" spans="1:33" ht="27.75" customHeight="1">
      <c r="A260" s="138"/>
      <c r="B260" s="95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5"/>
      <c r="W260" s="95"/>
      <c r="X260" s="95"/>
      <c r="Y260" s="95"/>
      <c r="Z260" s="95"/>
      <c r="AA260" s="95"/>
      <c r="AB260" s="95"/>
      <c r="AC260" s="95"/>
      <c r="AD260" s="95"/>
      <c r="AE260" s="95"/>
      <c r="AF260" s="95"/>
      <c r="AG260" s="95"/>
    </row>
    <row r="261" spans="1:33" ht="27.75" customHeight="1">
      <c r="A261" s="138"/>
      <c r="B261" s="95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5"/>
      <c r="W261" s="95"/>
      <c r="X261" s="95"/>
      <c r="Y261" s="95"/>
      <c r="Z261" s="95"/>
      <c r="AA261" s="95"/>
      <c r="AB261" s="95"/>
      <c r="AC261" s="95"/>
      <c r="AD261" s="95"/>
      <c r="AE261" s="95"/>
      <c r="AF261" s="95"/>
      <c r="AG261" s="95"/>
    </row>
    <row r="262" spans="1:33" ht="27.75" customHeight="1">
      <c r="A262" s="138"/>
      <c r="B262" s="95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5"/>
      <c r="W262" s="95"/>
      <c r="X262" s="95"/>
      <c r="Y262" s="95"/>
      <c r="Z262" s="95"/>
      <c r="AA262" s="95"/>
      <c r="AB262" s="95"/>
      <c r="AC262" s="95"/>
      <c r="AD262" s="95"/>
      <c r="AE262" s="95"/>
      <c r="AF262" s="95"/>
      <c r="AG262" s="95"/>
    </row>
    <row r="263" spans="1:33" ht="27.75" customHeight="1">
      <c r="A263" s="138"/>
      <c r="B263" s="95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5"/>
      <c r="W263" s="95"/>
      <c r="X263" s="95"/>
      <c r="Y263" s="95"/>
      <c r="Z263" s="95"/>
      <c r="AA263" s="95"/>
      <c r="AB263" s="95"/>
      <c r="AC263" s="95"/>
      <c r="AD263" s="95"/>
      <c r="AE263" s="95"/>
      <c r="AF263" s="95"/>
      <c r="AG263" s="95"/>
    </row>
    <row r="264" spans="1:33" ht="27.75" customHeight="1">
      <c r="A264" s="138"/>
      <c r="B264" s="95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5"/>
      <c r="W264" s="95"/>
      <c r="X264" s="95"/>
      <c r="Y264" s="95"/>
      <c r="Z264" s="95"/>
      <c r="AA264" s="95"/>
      <c r="AB264" s="95"/>
      <c r="AC264" s="95"/>
      <c r="AD264" s="95"/>
      <c r="AE264" s="95"/>
      <c r="AF264" s="95"/>
      <c r="AG264" s="95"/>
    </row>
    <row r="265" spans="1:33" ht="27.75" customHeight="1">
      <c r="A265" s="138"/>
      <c r="B265" s="95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5"/>
      <c r="W265" s="95"/>
      <c r="X265" s="95"/>
      <c r="Y265" s="95"/>
      <c r="Z265" s="95"/>
      <c r="AA265" s="95"/>
      <c r="AB265" s="95"/>
      <c r="AC265" s="95"/>
      <c r="AD265" s="95"/>
      <c r="AE265" s="95"/>
      <c r="AF265" s="95"/>
      <c r="AG265" s="95"/>
    </row>
    <row r="266" spans="1:33" ht="27.75" customHeight="1">
      <c r="A266" s="138"/>
      <c r="B266" s="95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</row>
    <row r="267" spans="1:33" ht="27.75" customHeight="1">
      <c r="A267" s="138"/>
      <c r="B267" s="95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5"/>
      <c r="W267" s="95"/>
      <c r="X267" s="95"/>
      <c r="Y267" s="95"/>
      <c r="Z267" s="95"/>
      <c r="AA267" s="95"/>
      <c r="AB267" s="95"/>
      <c r="AC267" s="95"/>
      <c r="AD267" s="95"/>
      <c r="AE267" s="95"/>
      <c r="AF267" s="95"/>
      <c r="AG267" s="95"/>
    </row>
    <row r="268" spans="1:33" ht="27.75" customHeight="1">
      <c r="A268" s="138"/>
      <c r="B268" s="95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5"/>
      <c r="W268" s="95"/>
      <c r="X268" s="95"/>
      <c r="Y268" s="95"/>
      <c r="Z268" s="95"/>
      <c r="AA268" s="95"/>
      <c r="AB268" s="95"/>
      <c r="AC268" s="95"/>
      <c r="AD268" s="95"/>
      <c r="AE268" s="95"/>
      <c r="AF268" s="95"/>
      <c r="AG268" s="95"/>
    </row>
    <row r="269" spans="1:33" ht="27.75" customHeight="1">
      <c r="A269" s="138"/>
      <c r="B269" s="95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5"/>
      <c r="W269" s="95"/>
      <c r="X269" s="95"/>
      <c r="Y269" s="95"/>
      <c r="Z269" s="95"/>
      <c r="AA269" s="95"/>
      <c r="AB269" s="95"/>
      <c r="AC269" s="95"/>
      <c r="AD269" s="95"/>
      <c r="AE269" s="95"/>
      <c r="AF269" s="95"/>
      <c r="AG269" s="95"/>
    </row>
    <row r="270" spans="1:33" ht="27.75" customHeight="1">
      <c r="A270" s="138"/>
      <c r="B270" s="95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5"/>
      <c r="W270" s="95"/>
      <c r="X270" s="95"/>
      <c r="Y270" s="95"/>
      <c r="Z270" s="95"/>
      <c r="AA270" s="95"/>
      <c r="AB270" s="95"/>
      <c r="AC270" s="95"/>
      <c r="AD270" s="95"/>
      <c r="AE270" s="95"/>
      <c r="AF270" s="95"/>
      <c r="AG270" s="95"/>
    </row>
    <row r="271" spans="1:33" ht="27.75" customHeight="1">
      <c r="A271" s="138"/>
      <c r="B271" s="95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5"/>
      <c r="W271" s="95"/>
      <c r="X271" s="95"/>
      <c r="Y271" s="95"/>
      <c r="Z271" s="95"/>
      <c r="AA271" s="95"/>
      <c r="AB271" s="95"/>
      <c r="AC271" s="95"/>
      <c r="AD271" s="95"/>
      <c r="AE271" s="95"/>
      <c r="AF271" s="95"/>
      <c r="AG271" s="95"/>
    </row>
    <row r="272" spans="1:33" ht="27.75" customHeight="1">
      <c r="A272" s="138"/>
      <c r="B272" s="95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5"/>
      <c r="W272" s="95"/>
      <c r="X272" s="95"/>
      <c r="Y272" s="95"/>
      <c r="Z272" s="95"/>
      <c r="AA272" s="95"/>
      <c r="AB272" s="95"/>
      <c r="AC272" s="95"/>
      <c r="AD272" s="95"/>
      <c r="AE272" s="95"/>
      <c r="AF272" s="95"/>
      <c r="AG272" s="95"/>
    </row>
    <row r="273" spans="1:33" ht="27.75" customHeight="1">
      <c r="A273" s="138"/>
      <c r="B273" s="95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5"/>
      <c r="W273" s="95"/>
      <c r="X273" s="95"/>
      <c r="Y273" s="95"/>
      <c r="Z273" s="95"/>
      <c r="AA273" s="95"/>
      <c r="AB273" s="95"/>
      <c r="AC273" s="95"/>
      <c r="AD273" s="95"/>
      <c r="AE273" s="95"/>
      <c r="AF273" s="95"/>
      <c r="AG273" s="95"/>
    </row>
    <row r="274" spans="1:33" ht="27.75" customHeight="1">
      <c r="A274" s="138"/>
      <c r="B274" s="95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5"/>
      <c r="W274" s="95"/>
      <c r="X274" s="95"/>
      <c r="Y274" s="95"/>
      <c r="Z274" s="95"/>
      <c r="AA274" s="95"/>
      <c r="AB274" s="95"/>
      <c r="AC274" s="95"/>
      <c r="AD274" s="95"/>
      <c r="AE274" s="95"/>
      <c r="AF274" s="95"/>
      <c r="AG274" s="95"/>
    </row>
    <row r="275" spans="1:33" ht="27.75" customHeight="1">
      <c r="A275" s="138"/>
      <c r="B275" s="95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5"/>
      <c r="W275" s="95"/>
      <c r="X275" s="95"/>
      <c r="Y275" s="95"/>
      <c r="Z275" s="95"/>
      <c r="AA275" s="95"/>
      <c r="AB275" s="95"/>
      <c r="AC275" s="95"/>
      <c r="AD275" s="95"/>
      <c r="AE275" s="95"/>
      <c r="AF275" s="95"/>
      <c r="AG275" s="95"/>
    </row>
    <row r="276" spans="1:33" ht="27.75" customHeight="1">
      <c r="A276" s="138"/>
      <c r="B276" s="95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5"/>
      <c r="W276" s="95"/>
      <c r="X276" s="95"/>
      <c r="Y276" s="95"/>
      <c r="Z276" s="95"/>
      <c r="AA276" s="95"/>
      <c r="AB276" s="95"/>
      <c r="AC276" s="95"/>
      <c r="AD276" s="95"/>
      <c r="AE276" s="95"/>
      <c r="AF276" s="95"/>
      <c r="AG276" s="95"/>
    </row>
    <row r="277" spans="1:33" ht="27.75" customHeight="1">
      <c r="A277" s="138"/>
      <c r="B277" s="95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5"/>
      <c r="W277" s="95"/>
      <c r="X277" s="95"/>
      <c r="Y277" s="95"/>
      <c r="Z277" s="95"/>
      <c r="AA277" s="95"/>
      <c r="AB277" s="95"/>
      <c r="AC277" s="95"/>
      <c r="AD277" s="95"/>
      <c r="AE277" s="95"/>
      <c r="AF277" s="95"/>
      <c r="AG277" s="95"/>
    </row>
    <row r="278" spans="1:33" ht="27.75" customHeight="1">
      <c r="A278" s="138"/>
      <c r="B278" s="95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5"/>
      <c r="W278" s="95"/>
      <c r="X278" s="95"/>
      <c r="Y278" s="95"/>
      <c r="Z278" s="95"/>
      <c r="AA278" s="95"/>
      <c r="AB278" s="95"/>
      <c r="AC278" s="95"/>
      <c r="AD278" s="95"/>
      <c r="AE278" s="95"/>
      <c r="AF278" s="95"/>
      <c r="AG278" s="95"/>
    </row>
    <row r="279" spans="1:33" ht="27.75" customHeight="1">
      <c r="A279" s="138"/>
      <c r="B279" s="95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5"/>
      <c r="W279" s="95"/>
      <c r="X279" s="95"/>
      <c r="Y279" s="95"/>
      <c r="Z279" s="95"/>
      <c r="AA279" s="95"/>
      <c r="AB279" s="95"/>
      <c r="AC279" s="95"/>
      <c r="AD279" s="95"/>
      <c r="AE279" s="95"/>
      <c r="AF279" s="95"/>
      <c r="AG279" s="95"/>
    </row>
    <row r="280" spans="1:33" ht="27.75" customHeight="1">
      <c r="A280" s="138"/>
      <c r="B280" s="95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5"/>
      <c r="W280" s="95"/>
      <c r="X280" s="95"/>
      <c r="Y280" s="95"/>
      <c r="Z280" s="95"/>
      <c r="AA280" s="95"/>
      <c r="AB280" s="95"/>
      <c r="AC280" s="95"/>
      <c r="AD280" s="95"/>
      <c r="AE280" s="95"/>
      <c r="AF280" s="95"/>
      <c r="AG280" s="95"/>
    </row>
    <row r="281" spans="1:33" ht="27.75" customHeight="1">
      <c r="A281" s="138"/>
      <c r="B281" s="95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5"/>
      <c r="W281" s="95"/>
      <c r="X281" s="95"/>
      <c r="Y281" s="95"/>
      <c r="Z281" s="95"/>
      <c r="AA281" s="95"/>
      <c r="AB281" s="95"/>
      <c r="AC281" s="95"/>
      <c r="AD281" s="95"/>
      <c r="AE281" s="95"/>
      <c r="AF281" s="95"/>
      <c r="AG281" s="95"/>
    </row>
    <row r="282" spans="1:33" ht="27.75" customHeight="1">
      <c r="A282" s="138"/>
      <c r="B282" s="95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5"/>
      <c r="W282" s="95"/>
      <c r="X282" s="95"/>
      <c r="Y282" s="95"/>
      <c r="Z282" s="95"/>
      <c r="AA282" s="95"/>
      <c r="AB282" s="95"/>
      <c r="AC282" s="95"/>
      <c r="AD282" s="95"/>
      <c r="AE282" s="95"/>
      <c r="AF282" s="95"/>
      <c r="AG282" s="95"/>
    </row>
    <row r="283" spans="1:33" ht="27.75" customHeight="1">
      <c r="A283" s="138"/>
      <c r="B283" s="95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5"/>
      <c r="W283" s="95"/>
      <c r="X283" s="95"/>
      <c r="Y283" s="95"/>
      <c r="Z283" s="95"/>
      <c r="AA283" s="95"/>
      <c r="AB283" s="95"/>
      <c r="AC283" s="95"/>
      <c r="AD283" s="95"/>
      <c r="AE283" s="95"/>
      <c r="AF283" s="95"/>
      <c r="AG283" s="95"/>
    </row>
    <row r="284" spans="1:33" ht="27.75" customHeight="1">
      <c r="A284" s="138"/>
      <c r="B284" s="95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5"/>
      <c r="W284" s="95"/>
      <c r="X284" s="95"/>
      <c r="Y284" s="95"/>
      <c r="Z284" s="95"/>
      <c r="AA284" s="95"/>
      <c r="AB284" s="95"/>
      <c r="AC284" s="95"/>
      <c r="AD284" s="95"/>
      <c r="AE284" s="95"/>
      <c r="AF284" s="95"/>
      <c r="AG284" s="95"/>
    </row>
    <row r="285" spans="1:33" ht="27.75" customHeight="1">
      <c r="A285" s="138"/>
      <c r="B285" s="95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5"/>
      <c r="W285" s="95"/>
      <c r="X285" s="95"/>
      <c r="Y285" s="95"/>
      <c r="Z285" s="95"/>
      <c r="AA285" s="95"/>
      <c r="AB285" s="95"/>
      <c r="AC285" s="95"/>
      <c r="AD285" s="95"/>
      <c r="AE285" s="95"/>
      <c r="AF285" s="95"/>
      <c r="AG285" s="95"/>
    </row>
    <row r="286" spans="1:33" ht="27.75" customHeight="1">
      <c r="A286" s="138"/>
      <c r="B286" s="95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5"/>
      <c r="W286" s="95"/>
      <c r="X286" s="95"/>
      <c r="Y286" s="95"/>
      <c r="Z286" s="95"/>
      <c r="AA286" s="95"/>
      <c r="AB286" s="95"/>
      <c r="AC286" s="95"/>
      <c r="AD286" s="95"/>
      <c r="AE286" s="95"/>
      <c r="AF286" s="95"/>
      <c r="AG286" s="95"/>
    </row>
    <row r="287" spans="1:33" ht="27.75" customHeight="1">
      <c r="A287" s="138"/>
      <c r="B287" s="95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5"/>
      <c r="W287" s="95"/>
      <c r="X287" s="95"/>
      <c r="Y287" s="95"/>
      <c r="Z287" s="95"/>
      <c r="AA287" s="95"/>
      <c r="AB287" s="95"/>
      <c r="AC287" s="95"/>
      <c r="AD287" s="95"/>
      <c r="AE287" s="95"/>
      <c r="AF287" s="95"/>
      <c r="AG287" s="95"/>
    </row>
    <row r="288" spans="1:33" ht="27.75" customHeight="1">
      <c r="A288" s="138"/>
      <c r="B288" s="95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5"/>
      <c r="W288" s="95"/>
      <c r="X288" s="95"/>
      <c r="Y288" s="95"/>
      <c r="Z288" s="95"/>
      <c r="AA288" s="95"/>
      <c r="AB288" s="95"/>
      <c r="AC288" s="95"/>
      <c r="AD288" s="95"/>
      <c r="AE288" s="95"/>
      <c r="AF288" s="95"/>
      <c r="AG288" s="95"/>
    </row>
    <row r="289" spans="1:33" ht="27.75" customHeight="1">
      <c r="A289" s="138"/>
      <c r="B289" s="95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5"/>
      <c r="W289" s="95"/>
      <c r="X289" s="95"/>
      <c r="Y289" s="95"/>
      <c r="Z289" s="95"/>
      <c r="AA289" s="95"/>
      <c r="AB289" s="95"/>
      <c r="AC289" s="95"/>
      <c r="AD289" s="95"/>
      <c r="AE289" s="95"/>
      <c r="AF289" s="95"/>
      <c r="AG289" s="95"/>
    </row>
    <row r="290" spans="1:33" ht="27.75" customHeight="1">
      <c r="A290" s="138"/>
      <c r="B290" s="95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5"/>
      <c r="W290" s="95"/>
      <c r="X290" s="95"/>
      <c r="Y290" s="95"/>
      <c r="Z290" s="95"/>
      <c r="AA290" s="95"/>
      <c r="AB290" s="95"/>
      <c r="AC290" s="95"/>
      <c r="AD290" s="95"/>
      <c r="AE290" s="95"/>
      <c r="AF290" s="95"/>
      <c r="AG290" s="95"/>
    </row>
    <row r="291" spans="1:33" ht="27.75" customHeight="1">
      <c r="A291" s="138"/>
      <c r="B291" s="95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5"/>
      <c r="W291" s="95"/>
      <c r="X291" s="95"/>
      <c r="Y291" s="95"/>
      <c r="Z291" s="95"/>
      <c r="AA291" s="95"/>
      <c r="AB291" s="95"/>
      <c r="AC291" s="95"/>
      <c r="AD291" s="95"/>
      <c r="AE291" s="95"/>
      <c r="AF291" s="95"/>
      <c r="AG291" s="95"/>
    </row>
    <row r="292" spans="1:33" ht="27.75" customHeight="1">
      <c r="A292" s="138"/>
      <c r="B292" s="95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5"/>
      <c r="W292" s="95"/>
      <c r="X292" s="95"/>
      <c r="Y292" s="95"/>
      <c r="Z292" s="95"/>
      <c r="AA292" s="95"/>
      <c r="AB292" s="95"/>
      <c r="AC292" s="95"/>
      <c r="AD292" s="95"/>
      <c r="AE292" s="95"/>
      <c r="AF292" s="95"/>
      <c r="AG292" s="95"/>
    </row>
    <row r="293" spans="1:33" ht="27.75" customHeight="1">
      <c r="A293" s="138"/>
      <c r="B293" s="95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5"/>
      <c r="W293" s="95"/>
      <c r="X293" s="95"/>
      <c r="Y293" s="95"/>
      <c r="Z293" s="95"/>
      <c r="AA293" s="95"/>
      <c r="AB293" s="95"/>
      <c r="AC293" s="95"/>
      <c r="AD293" s="95"/>
      <c r="AE293" s="95"/>
      <c r="AF293" s="95"/>
      <c r="AG293" s="95"/>
    </row>
    <row r="294" spans="1:33" ht="27.75" customHeight="1">
      <c r="A294" s="138"/>
      <c r="B294" s="95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5"/>
      <c r="W294" s="95"/>
      <c r="X294" s="95"/>
      <c r="Y294" s="95"/>
      <c r="Z294" s="95"/>
      <c r="AA294" s="95"/>
      <c r="AB294" s="95"/>
      <c r="AC294" s="95"/>
      <c r="AD294" s="95"/>
      <c r="AE294" s="95"/>
      <c r="AF294" s="95"/>
      <c r="AG294" s="95"/>
    </row>
    <row r="295" spans="1:33" ht="27.75" customHeight="1">
      <c r="A295" s="138"/>
      <c r="B295" s="95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5"/>
      <c r="W295" s="95"/>
      <c r="X295" s="95"/>
      <c r="Y295" s="95"/>
      <c r="Z295" s="95"/>
      <c r="AA295" s="95"/>
      <c r="AB295" s="95"/>
      <c r="AC295" s="95"/>
      <c r="AD295" s="95"/>
      <c r="AE295" s="95"/>
      <c r="AF295" s="95"/>
      <c r="AG295" s="95"/>
    </row>
    <row r="296" spans="1:33" ht="27.75" customHeight="1">
      <c r="A296" s="138"/>
      <c r="B296" s="95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5"/>
      <c r="W296" s="95"/>
      <c r="X296" s="95"/>
      <c r="Y296" s="95"/>
      <c r="Z296" s="95"/>
      <c r="AA296" s="95"/>
      <c r="AB296" s="95"/>
      <c r="AC296" s="95"/>
      <c r="AD296" s="95"/>
      <c r="AE296" s="95"/>
      <c r="AF296" s="95"/>
      <c r="AG296" s="95"/>
    </row>
    <row r="297" spans="1:33" ht="27.75" customHeight="1">
      <c r="A297" s="138"/>
      <c r="B297" s="95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5"/>
      <c r="W297" s="95"/>
      <c r="X297" s="95"/>
      <c r="Y297" s="95"/>
      <c r="Z297" s="95"/>
      <c r="AA297" s="95"/>
      <c r="AB297" s="95"/>
      <c r="AC297" s="95"/>
      <c r="AD297" s="95"/>
      <c r="AE297" s="95"/>
      <c r="AF297" s="95"/>
      <c r="AG297" s="95"/>
    </row>
    <row r="298" spans="1:33" ht="27.75" customHeight="1">
      <c r="A298" s="138"/>
      <c r="B298" s="95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5"/>
      <c r="W298" s="95"/>
      <c r="X298" s="95"/>
      <c r="Y298" s="95"/>
      <c r="Z298" s="95"/>
      <c r="AA298" s="95"/>
      <c r="AB298" s="95"/>
      <c r="AC298" s="95"/>
      <c r="AD298" s="95"/>
      <c r="AE298" s="95"/>
      <c r="AF298" s="95"/>
      <c r="AG298" s="95"/>
    </row>
    <row r="299" spans="1:33" ht="27.75" customHeight="1">
      <c r="A299" s="138"/>
      <c r="B299" s="95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5"/>
      <c r="W299" s="95"/>
      <c r="X299" s="95"/>
      <c r="Y299" s="95"/>
      <c r="Z299" s="95"/>
      <c r="AA299" s="95"/>
      <c r="AB299" s="95"/>
      <c r="AC299" s="95"/>
      <c r="AD299" s="95"/>
      <c r="AE299" s="95"/>
      <c r="AF299" s="95"/>
      <c r="AG299" s="95"/>
    </row>
    <row r="300" spans="1:33" ht="27.75" customHeight="1">
      <c r="A300" s="138"/>
      <c r="B300" s="95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5"/>
      <c r="W300" s="95"/>
      <c r="X300" s="95"/>
      <c r="Y300" s="95"/>
      <c r="Z300" s="95"/>
      <c r="AA300" s="95"/>
      <c r="AB300" s="95"/>
      <c r="AC300" s="95"/>
      <c r="AD300" s="95"/>
      <c r="AE300" s="95"/>
      <c r="AF300" s="95"/>
      <c r="AG300" s="95"/>
    </row>
    <row r="301" spans="1:33" ht="27.75" customHeight="1">
      <c r="A301" s="138"/>
      <c r="B301" s="95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  <c r="T301" s="95"/>
      <c r="U301" s="95"/>
      <c r="V301" s="95"/>
      <c r="W301" s="95"/>
      <c r="X301" s="95"/>
      <c r="Y301" s="95"/>
      <c r="Z301" s="95"/>
      <c r="AA301" s="95"/>
      <c r="AB301" s="95"/>
      <c r="AC301" s="95"/>
      <c r="AD301" s="95"/>
      <c r="AE301" s="95"/>
      <c r="AF301" s="95"/>
      <c r="AG301" s="95"/>
    </row>
    <row r="302" spans="1:33" ht="27.75" customHeight="1">
      <c r="A302" s="138"/>
      <c r="B302" s="95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  <c r="T302" s="95"/>
      <c r="U302" s="95"/>
      <c r="V302" s="95"/>
      <c r="W302" s="95"/>
      <c r="X302" s="95"/>
      <c r="Y302" s="95"/>
      <c r="Z302" s="95"/>
      <c r="AA302" s="95"/>
      <c r="AB302" s="95"/>
      <c r="AC302" s="95"/>
      <c r="AD302" s="95"/>
      <c r="AE302" s="95"/>
      <c r="AF302" s="95"/>
      <c r="AG302" s="95"/>
    </row>
    <row r="303" spans="1:33" ht="27.75" customHeight="1">
      <c r="A303" s="138"/>
      <c r="B303" s="95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  <c r="T303" s="95"/>
      <c r="U303" s="95"/>
      <c r="V303" s="95"/>
      <c r="W303" s="95"/>
      <c r="X303" s="95"/>
      <c r="Y303" s="95"/>
      <c r="Z303" s="95"/>
      <c r="AA303" s="95"/>
      <c r="AB303" s="95"/>
      <c r="AC303" s="95"/>
      <c r="AD303" s="95"/>
      <c r="AE303" s="95"/>
      <c r="AF303" s="95"/>
      <c r="AG303" s="95"/>
    </row>
    <row r="304" spans="1:33" ht="27.75" customHeight="1">
      <c r="A304" s="138"/>
      <c r="B304" s="95"/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  <c r="S304" s="95"/>
      <c r="T304" s="95"/>
      <c r="U304" s="95"/>
      <c r="V304" s="95"/>
      <c r="W304" s="95"/>
      <c r="X304" s="95"/>
      <c r="Y304" s="95"/>
      <c r="Z304" s="95"/>
      <c r="AA304" s="95"/>
      <c r="AB304" s="95"/>
      <c r="AC304" s="95"/>
      <c r="AD304" s="95"/>
      <c r="AE304" s="95"/>
      <c r="AF304" s="95"/>
      <c r="AG304" s="95"/>
    </row>
    <row r="305" spans="1:33" ht="27.75" customHeight="1">
      <c r="A305" s="138"/>
      <c r="B305" s="95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  <c r="S305" s="95"/>
      <c r="T305" s="95"/>
      <c r="U305" s="95"/>
      <c r="V305" s="95"/>
      <c r="W305" s="95"/>
      <c r="X305" s="95"/>
      <c r="Y305" s="95"/>
      <c r="Z305" s="95"/>
      <c r="AA305" s="95"/>
      <c r="AB305" s="95"/>
      <c r="AC305" s="95"/>
      <c r="AD305" s="95"/>
      <c r="AE305" s="95"/>
      <c r="AF305" s="95"/>
      <c r="AG305" s="95"/>
    </row>
    <row r="306" spans="1:33" ht="27.75" customHeight="1">
      <c r="A306" s="138"/>
      <c r="B306" s="95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  <c r="T306" s="95"/>
      <c r="U306" s="95"/>
      <c r="V306" s="95"/>
      <c r="W306" s="95"/>
      <c r="X306" s="95"/>
      <c r="Y306" s="95"/>
      <c r="Z306" s="95"/>
      <c r="AA306" s="95"/>
      <c r="AB306" s="95"/>
      <c r="AC306" s="95"/>
      <c r="AD306" s="95"/>
      <c r="AE306" s="95"/>
      <c r="AF306" s="95"/>
      <c r="AG306" s="95"/>
    </row>
    <row r="307" spans="1:33" ht="27.75" customHeight="1">
      <c r="A307" s="138"/>
      <c r="B307" s="95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  <c r="S307" s="95"/>
      <c r="T307" s="95"/>
      <c r="U307" s="95"/>
      <c r="V307" s="95"/>
      <c r="W307" s="95"/>
      <c r="X307" s="95"/>
      <c r="Y307" s="95"/>
      <c r="Z307" s="95"/>
      <c r="AA307" s="95"/>
      <c r="AB307" s="95"/>
      <c r="AC307" s="95"/>
      <c r="AD307" s="95"/>
      <c r="AE307" s="95"/>
      <c r="AF307" s="95"/>
      <c r="AG307" s="95"/>
    </row>
    <row r="308" spans="1:33" ht="27.75" customHeight="1">
      <c r="A308" s="138"/>
      <c r="B308" s="95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  <c r="S308" s="95"/>
      <c r="T308" s="95"/>
      <c r="U308" s="95"/>
      <c r="V308" s="95"/>
      <c r="W308" s="95"/>
      <c r="X308" s="95"/>
      <c r="Y308" s="95"/>
      <c r="Z308" s="95"/>
      <c r="AA308" s="95"/>
      <c r="AB308" s="95"/>
      <c r="AC308" s="95"/>
      <c r="AD308" s="95"/>
      <c r="AE308" s="95"/>
      <c r="AF308" s="95"/>
      <c r="AG308" s="95"/>
    </row>
    <row r="309" spans="1:33" ht="27.75" customHeight="1">
      <c r="A309" s="138"/>
      <c r="B309" s="95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  <c r="S309" s="95"/>
      <c r="T309" s="95"/>
      <c r="U309" s="95"/>
      <c r="V309" s="95"/>
      <c r="W309" s="95"/>
      <c r="X309" s="95"/>
      <c r="Y309" s="95"/>
      <c r="Z309" s="95"/>
      <c r="AA309" s="95"/>
      <c r="AB309" s="95"/>
      <c r="AC309" s="95"/>
      <c r="AD309" s="95"/>
      <c r="AE309" s="95"/>
      <c r="AF309" s="95"/>
      <c r="AG309" s="95"/>
    </row>
    <row r="310" spans="1:33" ht="27.75" customHeight="1">
      <c r="A310" s="138"/>
      <c r="B310" s="95"/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  <c r="S310" s="95"/>
      <c r="T310" s="95"/>
      <c r="U310" s="95"/>
      <c r="V310" s="95"/>
      <c r="W310" s="95"/>
      <c r="X310" s="95"/>
      <c r="Y310" s="95"/>
      <c r="Z310" s="95"/>
      <c r="AA310" s="95"/>
      <c r="AB310" s="95"/>
      <c r="AC310" s="95"/>
      <c r="AD310" s="95"/>
      <c r="AE310" s="95"/>
      <c r="AF310" s="95"/>
      <c r="AG310" s="95"/>
    </row>
    <row r="311" spans="1:33" ht="27.75" customHeight="1">
      <c r="A311" s="138"/>
      <c r="B311" s="95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  <c r="S311" s="95"/>
      <c r="T311" s="95"/>
      <c r="U311" s="95"/>
      <c r="V311" s="95"/>
      <c r="W311" s="95"/>
      <c r="X311" s="95"/>
      <c r="Y311" s="95"/>
      <c r="Z311" s="95"/>
      <c r="AA311" s="95"/>
      <c r="AB311" s="95"/>
      <c r="AC311" s="95"/>
      <c r="AD311" s="95"/>
      <c r="AE311" s="95"/>
      <c r="AF311" s="95"/>
      <c r="AG311" s="95"/>
    </row>
    <row r="312" spans="1:33" ht="27.75" customHeight="1">
      <c r="A312" s="138"/>
      <c r="B312" s="95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95"/>
      <c r="S312" s="95"/>
      <c r="T312" s="95"/>
      <c r="U312" s="95"/>
      <c r="V312" s="95"/>
      <c r="W312" s="95"/>
      <c r="X312" s="95"/>
      <c r="Y312" s="95"/>
      <c r="Z312" s="95"/>
      <c r="AA312" s="95"/>
      <c r="AB312" s="95"/>
      <c r="AC312" s="95"/>
      <c r="AD312" s="95"/>
      <c r="AE312" s="95"/>
      <c r="AF312" s="95"/>
      <c r="AG312" s="95"/>
    </row>
    <row r="313" spans="1:33" ht="27.75" customHeight="1">
      <c r="A313" s="138"/>
      <c r="B313" s="95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  <c r="S313" s="95"/>
      <c r="T313" s="95"/>
      <c r="U313" s="95"/>
      <c r="V313" s="95"/>
      <c r="W313" s="95"/>
      <c r="X313" s="95"/>
      <c r="Y313" s="95"/>
      <c r="Z313" s="95"/>
      <c r="AA313" s="95"/>
      <c r="AB313" s="95"/>
      <c r="AC313" s="95"/>
      <c r="AD313" s="95"/>
      <c r="AE313" s="95"/>
      <c r="AF313" s="95"/>
      <c r="AG313" s="95"/>
    </row>
    <row r="314" spans="1:33" ht="27.75" customHeight="1">
      <c r="A314" s="138"/>
      <c r="B314" s="95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  <c r="S314" s="95"/>
      <c r="T314" s="95"/>
      <c r="U314" s="95"/>
      <c r="V314" s="95"/>
      <c r="W314" s="95"/>
      <c r="X314" s="95"/>
      <c r="Y314" s="95"/>
      <c r="Z314" s="95"/>
      <c r="AA314" s="95"/>
      <c r="AB314" s="95"/>
      <c r="AC314" s="95"/>
      <c r="AD314" s="95"/>
      <c r="AE314" s="95"/>
      <c r="AF314" s="95"/>
      <c r="AG314" s="95"/>
    </row>
    <row r="315" spans="1:33" ht="27.75" customHeight="1">
      <c r="A315" s="138"/>
      <c r="B315" s="95"/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  <c r="S315" s="95"/>
      <c r="T315" s="95"/>
      <c r="U315" s="95"/>
      <c r="V315" s="95"/>
      <c r="W315" s="95"/>
      <c r="X315" s="95"/>
      <c r="Y315" s="95"/>
      <c r="Z315" s="95"/>
      <c r="AA315" s="95"/>
      <c r="AB315" s="95"/>
      <c r="AC315" s="95"/>
      <c r="AD315" s="95"/>
      <c r="AE315" s="95"/>
      <c r="AF315" s="95"/>
      <c r="AG315" s="95"/>
    </row>
    <row r="316" spans="1:33" ht="27.75" customHeight="1">
      <c r="A316" s="138"/>
      <c r="B316" s="95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  <c r="S316" s="95"/>
      <c r="T316" s="95"/>
      <c r="U316" s="95"/>
      <c r="V316" s="95"/>
      <c r="W316" s="95"/>
      <c r="X316" s="95"/>
      <c r="Y316" s="95"/>
      <c r="Z316" s="95"/>
      <c r="AA316" s="95"/>
      <c r="AB316" s="95"/>
      <c r="AC316" s="95"/>
      <c r="AD316" s="95"/>
      <c r="AE316" s="95"/>
      <c r="AF316" s="95"/>
      <c r="AG316" s="95"/>
    </row>
    <row r="317" spans="1:33" ht="27.75" customHeight="1">
      <c r="A317" s="138"/>
      <c r="B317" s="95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  <c r="S317" s="95"/>
      <c r="T317" s="95"/>
      <c r="U317" s="95"/>
      <c r="V317" s="95"/>
      <c r="W317" s="95"/>
      <c r="X317" s="95"/>
      <c r="Y317" s="95"/>
      <c r="Z317" s="95"/>
      <c r="AA317" s="95"/>
      <c r="AB317" s="95"/>
      <c r="AC317" s="95"/>
      <c r="AD317" s="95"/>
      <c r="AE317" s="95"/>
      <c r="AF317" s="95"/>
      <c r="AG317" s="95"/>
    </row>
    <row r="318" spans="1:33" ht="27.75" customHeight="1">
      <c r="A318" s="138"/>
      <c r="B318" s="95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  <c r="S318" s="95"/>
      <c r="T318" s="95"/>
      <c r="U318" s="95"/>
      <c r="V318" s="95"/>
      <c r="W318" s="95"/>
      <c r="X318" s="95"/>
      <c r="Y318" s="95"/>
      <c r="Z318" s="95"/>
      <c r="AA318" s="95"/>
      <c r="AB318" s="95"/>
      <c r="AC318" s="95"/>
      <c r="AD318" s="95"/>
      <c r="AE318" s="95"/>
      <c r="AF318" s="95"/>
      <c r="AG318" s="95"/>
    </row>
    <row r="319" spans="1:33" ht="27.75" customHeight="1">
      <c r="A319" s="138"/>
      <c r="B319" s="95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5"/>
      <c r="T319" s="95"/>
      <c r="U319" s="95"/>
      <c r="V319" s="95"/>
      <c r="W319" s="95"/>
      <c r="X319" s="95"/>
      <c r="Y319" s="95"/>
      <c r="Z319" s="95"/>
      <c r="AA319" s="95"/>
      <c r="AB319" s="95"/>
      <c r="AC319" s="95"/>
      <c r="AD319" s="95"/>
      <c r="AE319" s="95"/>
      <c r="AF319" s="95"/>
      <c r="AG319" s="95"/>
    </row>
    <row r="320" spans="1:33" ht="27.75" customHeight="1">
      <c r="A320" s="138"/>
      <c r="B320" s="95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  <c r="S320" s="95"/>
      <c r="T320" s="95"/>
      <c r="U320" s="95"/>
      <c r="V320" s="95"/>
      <c r="W320" s="95"/>
      <c r="X320" s="95"/>
      <c r="Y320" s="95"/>
      <c r="Z320" s="95"/>
      <c r="AA320" s="95"/>
      <c r="AB320" s="95"/>
      <c r="AC320" s="95"/>
      <c r="AD320" s="95"/>
      <c r="AE320" s="95"/>
      <c r="AF320" s="95"/>
      <c r="AG320" s="95"/>
    </row>
    <row r="321" spans="1:33" ht="27.75" customHeight="1">
      <c r="A321" s="138"/>
      <c r="B321" s="95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5"/>
      <c r="T321" s="95"/>
      <c r="U321" s="95"/>
      <c r="V321" s="95"/>
      <c r="W321" s="95"/>
      <c r="X321" s="95"/>
      <c r="Y321" s="95"/>
      <c r="Z321" s="95"/>
      <c r="AA321" s="95"/>
      <c r="AB321" s="95"/>
      <c r="AC321" s="95"/>
      <c r="AD321" s="95"/>
      <c r="AE321" s="95"/>
      <c r="AF321" s="95"/>
      <c r="AG321" s="95"/>
    </row>
    <row r="322" spans="1:33" ht="27.75" customHeight="1">
      <c r="A322" s="138"/>
      <c r="B322" s="95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  <c r="S322" s="95"/>
      <c r="T322" s="95"/>
      <c r="U322" s="95"/>
      <c r="V322" s="95"/>
      <c r="W322" s="95"/>
      <c r="X322" s="95"/>
      <c r="Y322" s="95"/>
      <c r="Z322" s="95"/>
      <c r="AA322" s="95"/>
      <c r="AB322" s="95"/>
      <c r="AC322" s="95"/>
      <c r="AD322" s="95"/>
      <c r="AE322" s="95"/>
      <c r="AF322" s="95"/>
      <c r="AG322" s="95"/>
    </row>
    <row r="323" spans="1:33" ht="27.75" customHeight="1">
      <c r="A323" s="138"/>
      <c r="B323" s="95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  <c r="T323" s="95"/>
      <c r="U323" s="95"/>
      <c r="V323" s="95"/>
      <c r="W323" s="95"/>
      <c r="X323" s="95"/>
      <c r="Y323" s="95"/>
      <c r="Z323" s="95"/>
      <c r="AA323" s="95"/>
      <c r="AB323" s="95"/>
      <c r="AC323" s="95"/>
      <c r="AD323" s="95"/>
      <c r="AE323" s="95"/>
      <c r="AF323" s="95"/>
      <c r="AG323" s="95"/>
    </row>
    <row r="324" spans="1:33" ht="27.75" customHeight="1">
      <c r="A324" s="138"/>
      <c r="B324" s="95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  <c r="T324" s="95"/>
      <c r="U324" s="95"/>
      <c r="V324" s="95"/>
      <c r="W324" s="95"/>
      <c r="X324" s="95"/>
      <c r="Y324" s="95"/>
      <c r="Z324" s="95"/>
      <c r="AA324" s="95"/>
      <c r="AB324" s="95"/>
      <c r="AC324" s="95"/>
      <c r="AD324" s="95"/>
      <c r="AE324" s="95"/>
      <c r="AF324" s="95"/>
      <c r="AG324" s="95"/>
    </row>
    <row r="325" spans="1:33" ht="27.75" customHeight="1">
      <c r="A325" s="138"/>
      <c r="B325" s="95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  <c r="S325" s="95"/>
      <c r="T325" s="95"/>
      <c r="U325" s="95"/>
      <c r="V325" s="95"/>
      <c r="W325" s="95"/>
      <c r="X325" s="95"/>
      <c r="Y325" s="95"/>
      <c r="Z325" s="95"/>
      <c r="AA325" s="95"/>
      <c r="AB325" s="95"/>
      <c r="AC325" s="95"/>
      <c r="AD325" s="95"/>
      <c r="AE325" s="95"/>
      <c r="AF325" s="95"/>
      <c r="AG325" s="95"/>
    </row>
    <row r="326" spans="1:33" ht="27.75" customHeight="1">
      <c r="A326" s="138"/>
      <c r="B326" s="95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  <c r="S326" s="95"/>
      <c r="T326" s="95"/>
      <c r="U326" s="95"/>
      <c r="V326" s="95"/>
      <c r="W326" s="95"/>
      <c r="X326" s="95"/>
      <c r="Y326" s="95"/>
      <c r="Z326" s="95"/>
      <c r="AA326" s="95"/>
      <c r="AB326" s="95"/>
      <c r="AC326" s="95"/>
      <c r="AD326" s="95"/>
      <c r="AE326" s="95"/>
      <c r="AF326" s="95"/>
      <c r="AG326" s="95"/>
    </row>
    <row r="327" spans="1:33" ht="27.75" customHeight="1">
      <c r="A327" s="138"/>
      <c r="B327" s="95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  <c r="T327" s="95"/>
      <c r="U327" s="95"/>
      <c r="V327" s="95"/>
      <c r="W327" s="95"/>
      <c r="X327" s="95"/>
      <c r="Y327" s="95"/>
      <c r="Z327" s="95"/>
      <c r="AA327" s="95"/>
      <c r="AB327" s="95"/>
      <c r="AC327" s="95"/>
      <c r="AD327" s="95"/>
      <c r="AE327" s="95"/>
      <c r="AF327" s="95"/>
      <c r="AG327" s="95"/>
    </row>
    <row r="328" spans="1:33" ht="27.75" customHeight="1">
      <c r="A328" s="138"/>
      <c r="B328" s="95"/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  <c r="T328" s="95"/>
      <c r="U328" s="95"/>
      <c r="V328" s="95"/>
      <c r="W328" s="95"/>
      <c r="X328" s="95"/>
      <c r="Y328" s="95"/>
      <c r="Z328" s="95"/>
      <c r="AA328" s="95"/>
      <c r="AB328" s="95"/>
      <c r="AC328" s="95"/>
      <c r="AD328" s="95"/>
      <c r="AE328" s="95"/>
      <c r="AF328" s="95"/>
      <c r="AG328" s="95"/>
    </row>
    <row r="329" spans="1:33" ht="27.75" customHeight="1">
      <c r="A329" s="138"/>
      <c r="B329" s="95"/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  <c r="S329" s="95"/>
      <c r="T329" s="95"/>
      <c r="U329" s="95"/>
      <c r="V329" s="95"/>
      <c r="W329" s="95"/>
      <c r="X329" s="95"/>
      <c r="Y329" s="95"/>
      <c r="Z329" s="95"/>
      <c r="AA329" s="95"/>
      <c r="AB329" s="95"/>
      <c r="AC329" s="95"/>
      <c r="AD329" s="95"/>
      <c r="AE329" s="95"/>
      <c r="AF329" s="95"/>
      <c r="AG329" s="95"/>
    </row>
    <row r="330" spans="1:33" ht="27.75" customHeight="1">
      <c r="A330" s="138"/>
      <c r="B330" s="95"/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  <c r="S330" s="95"/>
      <c r="T330" s="95"/>
      <c r="U330" s="95"/>
      <c r="V330" s="95"/>
      <c r="W330" s="95"/>
      <c r="X330" s="95"/>
      <c r="Y330" s="95"/>
      <c r="Z330" s="95"/>
      <c r="AA330" s="95"/>
      <c r="AB330" s="95"/>
      <c r="AC330" s="95"/>
      <c r="AD330" s="95"/>
      <c r="AE330" s="95"/>
      <c r="AF330" s="95"/>
      <c r="AG330" s="95"/>
    </row>
    <row r="331" spans="1:33" ht="27.75" customHeight="1">
      <c r="A331" s="138"/>
      <c r="B331" s="95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  <c r="S331" s="95"/>
      <c r="T331" s="95"/>
      <c r="U331" s="95"/>
      <c r="V331" s="95"/>
      <c r="W331" s="95"/>
      <c r="X331" s="95"/>
      <c r="Y331" s="95"/>
      <c r="Z331" s="95"/>
      <c r="AA331" s="95"/>
      <c r="AB331" s="95"/>
      <c r="AC331" s="95"/>
      <c r="AD331" s="95"/>
      <c r="AE331" s="95"/>
      <c r="AF331" s="95"/>
      <c r="AG331" s="95"/>
    </row>
    <row r="332" spans="1:33" ht="27.75" customHeight="1">
      <c r="A332" s="138"/>
      <c r="B332" s="95"/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  <c r="S332" s="95"/>
      <c r="T332" s="95"/>
      <c r="U332" s="95"/>
      <c r="V332" s="95"/>
      <c r="W332" s="95"/>
      <c r="X332" s="95"/>
      <c r="Y332" s="95"/>
      <c r="Z332" s="95"/>
      <c r="AA332" s="95"/>
      <c r="AB332" s="95"/>
      <c r="AC332" s="95"/>
      <c r="AD332" s="95"/>
      <c r="AE332" s="95"/>
      <c r="AF332" s="95"/>
      <c r="AG332" s="95"/>
    </row>
    <row r="333" spans="1:33" ht="27.75" customHeight="1">
      <c r="A333" s="138"/>
      <c r="B333" s="95"/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  <c r="S333" s="95"/>
      <c r="T333" s="95"/>
      <c r="U333" s="95"/>
      <c r="V333" s="95"/>
      <c r="W333" s="95"/>
      <c r="X333" s="95"/>
      <c r="Y333" s="95"/>
      <c r="Z333" s="95"/>
      <c r="AA333" s="95"/>
      <c r="AB333" s="95"/>
      <c r="AC333" s="95"/>
      <c r="AD333" s="95"/>
      <c r="AE333" s="95"/>
      <c r="AF333" s="95"/>
      <c r="AG333" s="95"/>
    </row>
    <row r="334" spans="1:33" ht="27.75" customHeight="1">
      <c r="A334" s="138"/>
      <c r="B334" s="95"/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  <c r="S334" s="95"/>
      <c r="T334" s="95"/>
      <c r="U334" s="95"/>
      <c r="V334" s="95"/>
      <c r="W334" s="95"/>
      <c r="X334" s="95"/>
      <c r="Y334" s="95"/>
      <c r="Z334" s="95"/>
      <c r="AA334" s="95"/>
      <c r="AB334" s="95"/>
      <c r="AC334" s="95"/>
      <c r="AD334" s="95"/>
      <c r="AE334" s="95"/>
      <c r="AF334" s="95"/>
      <c r="AG334" s="95"/>
    </row>
    <row r="335" spans="1:33" ht="27.75" customHeight="1">
      <c r="A335" s="138"/>
      <c r="B335" s="95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  <c r="S335" s="95"/>
      <c r="T335" s="95"/>
      <c r="U335" s="95"/>
      <c r="V335" s="95"/>
      <c r="W335" s="95"/>
      <c r="X335" s="95"/>
      <c r="Y335" s="95"/>
      <c r="Z335" s="95"/>
      <c r="AA335" s="95"/>
      <c r="AB335" s="95"/>
      <c r="AC335" s="95"/>
      <c r="AD335" s="95"/>
      <c r="AE335" s="95"/>
      <c r="AF335" s="95"/>
      <c r="AG335" s="95"/>
    </row>
    <row r="336" spans="1:33" ht="27.75" customHeight="1">
      <c r="A336" s="138"/>
      <c r="B336" s="95"/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  <c r="S336" s="95"/>
      <c r="T336" s="95"/>
      <c r="U336" s="95"/>
      <c r="V336" s="95"/>
      <c r="W336" s="95"/>
      <c r="X336" s="95"/>
      <c r="Y336" s="95"/>
      <c r="Z336" s="95"/>
      <c r="AA336" s="95"/>
      <c r="AB336" s="95"/>
      <c r="AC336" s="95"/>
      <c r="AD336" s="95"/>
      <c r="AE336" s="95"/>
      <c r="AF336" s="95"/>
      <c r="AG336" s="95"/>
    </row>
    <row r="337" spans="1:33" ht="27.75" customHeight="1">
      <c r="A337" s="138"/>
      <c r="B337" s="95"/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  <c r="S337" s="95"/>
      <c r="T337" s="95"/>
      <c r="U337" s="95"/>
      <c r="V337" s="95"/>
      <c r="W337" s="95"/>
      <c r="X337" s="95"/>
      <c r="Y337" s="95"/>
      <c r="Z337" s="95"/>
      <c r="AA337" s="95"/>
      <c r="AB337" s="95"/>
      <c r="AC337" s="95"/>
      <c r="AD337" s="95"/>
      <c r="AE337" s="95"/>
      <c r="AF337" s="95"/>
      <c r="AG337" s="95"/>
    </row>
    <row r="338" spans="1:33" ht="27.75" customHeight="1">
      <c r="A338" s="138"/>
      <c r="B338" s="95"/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  <c r="S338" s="95"/>
      <c r="T338" s="95"/>
      <c r="U338" s="95"/>
      <c r="V338" s="95"/>
      <c r="W338" s="95"/>
      <c r="X338" s="95"/>
      <c r="Y338" s="95"/>
      <c r="Z338" s="95"/>
      <c r="AA338" s="95"/>
      <c r="AB338" s="95"/>
      <c r="AC338" s="95"/>
      <c r="AD338" s="95"/>
      <c r="AE338" s="95"/>
      <c r="AF338" s="95"/>
      <c r="AG338" s="95"/>
    </row>
    <row r="339" spans="1:33" ht="27.75" customHeight="1">
      <c r="A339" s="138"/>
      <c r="B339" s="95"/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  <c r="R339" s="95"/>
      <c r="S339" s="95"/>
      <c r="T339" s="95"/>
      <c r="U339" s="95"/>
      <c r="V339" s="95"/>
      <c r="W339" s="95"/>
      <c r="X339" s="95"/>
      <c r="Y339" s="95"/>
      <c r="Z339" s="95"/>
      <c r="AA339" s="95"/>
      <c r="AB339" s="95"/>
      <c r="AC339" s="95"/>
      <c r="AD339" s="95"/>
      <c r="AE339" s="95"/>
      <c r="AF339" s="95"/>
      <c r="AG339" s="95"/>
    </row>
    <row r="340" spans="1:33" ht="27.75" customHeight="1">
      <c r="A340" s="138"/>
      <c r="B340" s="95"/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  <c r="R340" s="95"/>
      <c r="S340" s="95"/>
      <c r="T340" s="95"/>
      <c r="U340" s="95"/>
      <c r="V340" s="95"/>
      <c r="W340" s="95"/>
      <c r="X340" s="95"/>
      <c r="Y340" s="95"/>
      <c r="Z340" s="95"/>
      <c r="AA340" s="95"/>
      <c r="AB340" s="95"/>
      <c r="AC340" s="95"/>
      <c r="AD340" s="95"/>
      <c r="AE340" s="95"/>
      <c r="AF340" s="95"/>
      <c r="AG340" s="95"/>
    </row>
    <row r="341" spans="1:33" ht="27.75" customHeight="1">
      <c r="A341" s="138"/>
      <c r="B341" s="95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  <c r="S341" s="95"/>
      <c r="T341" s="95"/>
      <c r="U341" s="95"/>
      <c r="V341" s="95"/>
      <c r="W341" s="95"/>
      <c r="X341" s="95"/>
      <c r="Y341" s="95"/>
      <c r="Z341" s="95"/>
      <c r="AA341" s="95"/>
      <c r="AB341" s="95"/>
      <c r="AC341" s="95"/>
      <c r="AD341" s="95"/>
      <c r="AE341" s="95"/>
      <c r="AF341" s="95"/>
      <c r="AG341" s="95"/>
    </row>
    <row r="342" spans="1:33" ht="27.75" customHeight="1">
      <c r="A342" s="138"/>
      <c r="B342" s="95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  <c r="T342" s="95"/>
      <c r="U342" s="95"/>
      <c r="V342" s="95"/>
      <c r="W342" s="95"/>
      <c r="X342" s="95"/>
      <c r="Y342" s="95"/>
      <c r="Z342" s="95"/>
      <c r="AA342" s="95"/>
      <c r="AB342" s="95"/>
      <c r="AC342" s="95"/>
      <c r="AD342" s="95"/>
      <c r="AE342" s="95"/>
      <c r="AF342" s="95"/>
      <c r="AG342" s="95"/>
    </row>
    <row r="343" spans="1:33" ht="27.75" customHeight="1">
      <c r="A343" s="138"/>
      <c r="B343" s="95"/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  <c r="S343" s="95"/>
      <c r="T343" s="95"/>
      <c r="U343" s="95"/>
      <c r="V343" s="95"/>
      <c r="W343" s="95"/>
      <c r="X343" s="95"/>
      <c r="Y343" s="95"/>
      <c r="Z343" s="95"/>
      <c r="AA343" s="95"/>
      <c r="AB343" s="95"/>
      <c r="AC343" s="95"/>
      <c r="AD343" s="95"/>
      <c r="AE343" s="95"/>
      <c r="AF343" s="95"/>
      <c r="AG343" s="95"/>
    </row>
    <row r="344" spans="1:33" ht="27.75" customHeight="1">
      <c r="A344" s="138"/>
      <c r="B344" s="95"/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  <c r="S344" s="95"/>
      <c r="T344" s="95"/>
      <c r="U344" s="95"/>
      <c r="V344" s="95"/>
      <c r="W344" s="95"/>
      <c r="X344" s="95"/>
      <c r="Y344" s="95"/>
      <c r="Z344" s="95"/>
      <c r="AA344" s="95"/>
      <c r="AB344" s="95"/>
      <c r="AC344" s="95"/>
      <c r="AD344" s="95"/>
      <c r="AE344" s="95"/>
      <c r="AF344" s="95"/>
      <c r="AG344" s="95"/>
    </row>
    <row r="345" spans="1:33" ht="27.75" customHeight="1">
      <c r="A345" s="138"/>
      <c r="B345" s="95"/>
      <c r="C345" s="95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  <c r="S345" s="95"/>
      <c r="T345" s="95"/>
      <c r="U345" s="95"/>
      <c r="V345" s="95"/>
      <c r="W345" s="95"/>
      <c r="X345" s="95"/>
      <c r="Y345" s="95"/>
      <c r="Z345" s="95"/>
      <c r="AA345" s="95"/>
      <c r="AB345" s="95"/>
      <c r="AC345" s="95"/>
      <c r="AD345" s="95"/>
      <c r="AE345" s="95"/>
      <c r="AF345" s="95"/>
      <c r="AG345" s="95"/>
    </row>
    <row r="346" spans="1:33" ht="27.75" customHeight="1">
      <c r="A346" s="138"/>
      <c r="B346" s="95"/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  <c r="S346" s="95"/>
      <c r="T346" s="95"/>
      <c r="U346" s="95"/>
      <c r="V346" s="95"/>
      <c r="W346" s="95"/>
      <c r="X346" s="95"/>
      <c r="Y346" s="95"/>
      <c r="Z346" s="95"/>
      <c r="AA346" s="95"/>
      <c r="AB346" s="95"/>
      <c r="AC346" s="95"/>
      <c r="AD346" s="95"/>
      <c r="AE346" s="95"/>
      <c r="AF346" s="95"/>
      <c r="AG346" s="95"/>
    </row>
    <row r="347" spans="1:33" ht="27.75" customHeight="1">
      <c r="A347" s="138"/>
      <c r="B347" s="95"/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  <c r="S347" s="95"/>
      <c r="T347" s="95"/>
      <c r="U347" s="95"/>
      <c r="V347" s="95"/>
      <c r="W347" s="95"/>
      <c r="X347" s="95"/>
      <c r="Y347" s="95"/>
      <c r="Z347" s="95"/>
      <c r="AA347" s="95"/>
      <c r="AB347" s="95"/>
      <c r="AC347" s="95"/>
      <c r="AD347" s="95"/>
      <c r="AE347" s="95"/>
      <c r="AF347" s="95"/>
      <c r="AG347" s="95"/>
    </row>
    <row r="348" spans="1:33" ht="27.75" customHeight="1">
      <c r="A348" s="138"/>
      <c r="B348" s="95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  <c r="S348" s="95"/>
      <c r="T348" s="95"/>
      <c r="U348" s="95"/>
      <c r="V348" s="95"/>
      <c r="W348" s="95"/>
      <c r="X348" s="95"/>
      <c r="Y348" s="95"/>
      <c r="Z348" s="95"/>
      <c r="AA348" s="95"/>
      <c r="AB348" s="95"/>
      <c r="AC348" s="95"/>
      <c r="AD348" s="95"/>
      <c r="AE348" s="95"/>
      <c r="AF348" s="95"/>
      <c r="AG348" s="95"/>
    </row>
    <row r="349" spans="1:33" ht="27.75" customHeight="1">
      <c r="A349" s="138"/>
      <c r="B349" s="95"/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  <c r="S349" s="95"/>
      <c r="T349" s="95"/>
      <c r="U349" s="95"/>
      <c r="V349" s="95"/>
      <c r="W349" s="95"/>
      <c r="X349" s="95"/>
      <c r="Y349" s="95"/>
      <c r="Z349" s="95"/>
      <c r="AA349" s="95"/>
      <c r="AB349" s="95"/>
      <c r="AC349" s="95"/>
      <c r="AD349" s="95"/>
      <c r="AE349" s="95"/>
      <c r="AF349" s="95"/>
      <c r="AG349" s="95"/>
    </row>
    <row r="350" spans="1:33" ht="27.75" customHeight="1">
      <c r="A350" s="138"/>
      <c r="B350" s="95"/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  <c r="T350" s="95"/>
      <c r="U350" s="95"/>
      <c r="V350" s="95"/>
      <c r="W350" s="95"/>
      <c r="X350" s="95"/>
      <c r="Y350" s="95"/>
      <c r="Z350" s="95"/>
      <c r="AA350" s="95"/>
      <c r="AB350" s="95"/>
      <c r="AC350" s="95"/>
      <c r="AD350" s="95"/>
      <c r="AE350" s="95"/>
      <c r="AF350" s="95"/>
      <c r="AG350" s="95"/>
    </row>
    <row r="351" spans="1:33" ht="27.75" customHeight="1">
      <c r="A351" s="138"/>
      <c r="B351" s="95"/>
      <c r="C351" s="95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  <c r="S351" s="95"/>
      <c r="T351" s="95"/>
      <c r="U351" s="95"/>
      <c r="V351" s="95"/>
      <c r="W351" s="95"/>
      <c r="X351" s="95"/>
      <c r="Y351" s="95"/>
      <c r="Z351" s="95"/>
      <c r="AA351" s="95"/>
      <c r="AB351" s="95"/>
      <c r="AC351" s="95"/>
      <c r="AD351" s="95"/>
      <c r="AE351" s="95"/>
      <c r="AF351" s="95"/>
      <c r="AG351" s="95"/>
    </row>
    <row r="352" spans="1:33" ht="27.75" customHeight="1">
      <c r="A352" s="138"/>
      <c r="B352" s="95"/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  <c r="S352" s="95"/>
      <c r="T352" s="95"/>
      <c r="U352" s="95"/>
      <c r="V352" s="95"/>
      <c r="W352" s="95"/>
      <c r="X352" s="95"/>
      <c r="Y352" s="95"/>
      <c r="Z352" s="95"/>
      <c r="AA352" s="95"/>
      <c r="AB352" s="95"/>
      <c r="AC352" s="95"/>
      <c r="AD352" s="95"/>
      <c r="AE352" s="95"/>
      <c r="AF352" s="95"/>
      <c r="AG352" s="95"/>
    </row>
    <row r="353" spans="1:33" ht="27.75" customHeight="1">
      <c r="A353" s="138"/>
      <c r="B353" s="95"/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  <c r="S353" s="95"/>
      <c r="T353" s="95"/>
      <c r="U353" s="95"/>
      <c r="V353" s="95"/>
      <c r="W353" s="95"/>
      <c r="X353" s="95"/>
      <c r="Y353" s="95"/>
      <c r="Z353" s="95"/>
      <c r="AA353" s="95"/>
      <c r="AB353" s="95"/>
      <c r="AC353" s="95"/>
      <c r="AD353" s="95"/>
      <c r="AE353" s="95"/>
      <c r="AF353" s="95"/>
      <c r="AG353" s="95"/>
    </row>
    <row r="354" spans="1:33" ht="27.75" customHeight="1">
      <c r="A354" s="138"/>
      <c r="B354" s="95"/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  <c r="S354" s="95"/>
      <c r="T354" s="95"/>
      <c r="U354" s="95"/>
      <c r="V354" s="95"/>
      <c r="W354" s="95"/>
      <c r="X354" s="95"/>
      <c r="Y354" s="95"/>
      <c r="Z354" s="95"/>
      <c r="AA354" s="95"/>
      <c r="AB354" s="95"/>
      <c r="AC354" s="95"/>
      <c r="AD354" s="95"/>
      <c r="AE354" s="95"/>
      <c r="AF354" s="95"/>
      <c r="AG354" s="95"/>
    </row>
    <row r="355" spans="1:33" ht="27.75" customHeight="1">
      <c r="A355" s="138"/>
      <c r="B355" s="95"/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  <c r="S355" s="95"/>
      <c r="T355" s="95"/>
      <c r="U355" s="95"/>
      <c r="V355" s="95"/>
      <c r="W355" s="95"/>
      <c r="X355" s="95"/>
      <c r="Y355" s="95"/>
      <c r="Z355" s="95"/>
      <c r="AA355" s="95"/>
      <c r="AB355" s="95"/>
      <c r="AC355" s="95"/>
      <c r="AD355" s="95"/>
      <c r="AE355" s="95"/>
      <c r="AF355" s="95"/>
      <c r="AG355" s="95"/>
    </row>
    <row r="356" spans="1:33" ht="27.75" customHeight="1">
      <c r="A356" s="138"/>
      <c r="B356" s="95"/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  <c r="S356" s="95"/>
      <c r="T356" s="95"/>
      <c r="U356" s="95"/>
      <c r="V356" s="95"/>
      <c r="W356" s="95"/>
      <c r="X356" s="95"/>
      <c r="Y356" s="95"/>
      <c r="Z356" s="95"/>
      <c r="AA356" s="95"/>
      <c r="AB356" s="95"/>
      <c r="AC356" s="95"/>
      <c r="AD356" s="95"/>
      <c r="AE356" s="95"/>
      <c r="AF356" s="95"/>
      <c r="AG356" s="95"/>
    </row>
    <row r="357" spans="1:33" ht="27.75" customHeight="1">
      <c r="A357" s="138"/>
      <c r="B357" s="95"/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  <c r="S357" s="95"/>
      <c r="T357" s="95"/>
      <c r="U357" s="95"/>
      <c r="V357" s="95"/>
      <c r="W357" s="95"/>
      <c r="X357" s="95"/>
      <c r="Y357" s="95"/>
      <c r="Z357" s="95"/>
      <c r="AA357" s="95"/>
      <c r="AB357" s="95"/>
      <c r="AC357" s="95"/>
      <c r="AD357" s="95"/>
      <c r="AE357" s="95"/>
      <c r="AF357" s="95"/>
      <c r="AG357" s="95"/>
    </row>
    <row r="358" spans="1:33" ht="27.75" customHeight="1">
      <c r="A358" s="138"/>
      <c r="B358" s="95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95"/>
      <c r="T358" s="95"/>
      <c r="U358" s="95"/>
      <c r="V358" s="95"/>
      <c r="W358" s="95"/>
      <c r="X358" s="95"/>
      <c r="Y358" s="95"/>
      <c r="Z358" s="95"/>
      <c r="AA358" s="95"/>
      <c r="AB358" s="95"/>
      <c r="AC358" s="95"/>
      <c r="AD358" s="95"/>
      <c r="AE358" s="95"/>
      <c r="AF358" s="95"/>
      <c r="AG358" s="95"/>
    </row>
    <row r="359" spans="1:33" ht="27.75" customHeight="1">
      <c r="A359" s="138"/>
      <c r="B359" s="95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  <c r="S359" s="95"/>
      <c r="T359" s="95"/>
      <c r="U359" s="95"/>
      <c r="V359" s="95"/>
      <c r="W359" s="95"/>
      <c r="X359" s="95"/>
      <c r="Y359" s="95"/>
      <c r="Z359" s="95"/>
      <c r="AA359" s="95"/>
      <c r="AB359" s="95"/>
      <c r="AC359" s="95"/>
      <c r="AD359" s="95"/>
      <c r="AE359" s="95"/>
      <c r="AF359" s="95"/>
      <c r="AG359" s="95"/>
    </row>
    <row r="360" spans="1:33" ht="27.75" customHeight="1">
      <c r="A360" s="138"/>
      <c r="B360" s="95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  <c r="S360" s="95"/>
      <c r="T360" s="95"/>
      <c r="U360" s="95"/>
      <c r="V360" s="95"/>
      <c r="W360" s="95"/>
      <c r="X360" s="95"/>
      <c r="Y360" s="95"/>
      <c r="Z360" s="95"/>
      <c r="AA360" s="95"/>
      <c r="AB360" s="95"/>
      <c r="AC360" s="95"/>
      <c r="AD360" s="95"/>
      <c r="AE360" s="95"/>
      <c r="AF360" s="95"/>
      <c r="AG360" s="95"/>
    </row>
    <row r="361" spans="1:33" ht="27.75" customHeight="1">
      <c r="A361" s="138"/>
      <c r="B361" s="95"/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95"/>
      <c r="X361" s="95"/>
      <c r="Y361" s="95"/>
      <c r="Z361" s="95"/>
      <c r="AA361" s="95"/>
      <c r="AB361" s="95"/>
      <c r="AC361" s="95"/>
      <c r="AD361" s="95"/>
      <c r="AE361" s="95"/>
      <c r="AF361" s="95"/>
      <c r="AG361" s="95"/>
    </row>
    <row r="362" spans="1:33" ht="27.75" customHeight="1">
      <c r="A362" s="138"/>
      <c r="B362" s="95"/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  <c r="S362" s="95"/>
      <c r="T362" s="95"/>
      <c r="U362" s="95"/>
      <c r="V362" s="95"/>
      <c r="W362" s="95"/>
      <c r="X362" s="95"/>
      <c r="Y362" s="95"/>
      <c r="Z362" s="95"/>
      <c r="AA362" s="95"/>
      <c r="AB362" s="95"/>
      <c r="AC362" s="95"/>
      <c r="AD362" s="95"/>
      <c r="AE362" s="95"/>
      <c r="AF362" s="95"/>
      <c r="AG362" s="95"/>
    </row>
    <row r="363" spans="1:33" ht="27.75" customHeight="1">
      <c r="A363" s="138"/>
      <c r="B363" s="95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  <c r="S363" s="95"/>
      <c r="T363" s="95"/>
      <c r="U363" s="95"/>
      <c r="V363" s="95"/>
      <c r="W363" s="95"/>
      <c r="X363" s="95"/>
      <c r="Y363" s="95"/>
      <c r="Z363" s="95"/>
      <c r="AA363" s="95"/>
      <c r="AB363" s="95"/>
      <c r="AC363" s="95"/>
      <c r="AD363" s="95"/>
      <c r="AE363" s="95"/>
      <c r="AF363" s="95"/>
      <c r="AG363" s="95"/>
    </row>
    <row r="364" spans="1:33" ht="27.75" customHeight="1">
      <c r="A364" s="138"/>
      <c r="B364" s="95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  <c r="S364" s="95"/>
      <c r="T364" s="95"/>
      <c r="U364" s="95"/>
      <c r="V364" s="95"/>
      <c r="W364" s="95"/>
      <c r="X364" s="95"/>
      <c r="Y364" s="95"/>
      <c r="Z364" s="95"/>
      <c r="AA364" s="95"/>
      <c r="AB364" s="95"/>
      <c r="AC364" s="95"/>
      <c r="AD364" s="95"/>
      <c r="AE364" s="95"/>
      <c r="AF364" s="95"/>
      <c r="AG364" s="95"/>
    </row>
    <row r="365" spans="1:33" ht="27.75" customHeight="1">
      <c r="A365" s="138"/>
      <c r="B365" s="95"/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  <c r="S365" s="95"/>
      <c r="T365" s="95"/>
      <c r="U365" s="95"/>
      <c r="V365" s="95"/>
      <c r="W365" s="95"/>
      <c r="X365" s="95"/>
      <c r="Y365" s="95"/>
      <c r="Z365" s="95"/>
      <c r="AA365" s="95"/>
      <c r="AB365" s="95"/>
      <c r="AC365" s="95"/>
      <c r="AD365" s="95"/>
      <c r="AE365" s="95"/>
      <c r="AF365" s="95"/>
      <c r="AG365" s="95"/>
    </row>
    <row r="366" spans="1:33" ht="27.75" customHeight="1">
      <c r="A366" s="138"/>
      <c r="B366" s="95"/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  <c r="S366" s="95"/>
      <c r="T366" s="95"/>
      <c r="U366" s="95"/>
      <c r="V366" s="95"/>
      <c r="W366" s="95"/>
      <c r="X366" s="95"/>
      <c r="Y366" s="95"/>
      <c r="Z366" s="95"/>
      <c r="AA366" s="95"/>
      <c r="AB366" s="95"/>
      <c r="AC366" s="95"/>
      <c r="AD366" s="95"/>
      <c r="AE366" s="95"/>
      <c r="AF366" s="95"/>
      <c r="AG366" s="95"/>
    </row>
    <row r="367" spans="1:33" ht="27.75" customHeight="1">
      <c r="A367" s="138"/>
      <c r="B367" s="95"/>
      <c r="C367" s="95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  <c r="S367" s="95"/>
      <c r="T367" s="95"/>
      <c r="U367" s="95"/>
      <c r="V367" s="95"/>
      <c r="W367" s="95"/>
      <c r="X367" s="95"/>
      <c r="Y367" s="95"/>
      <c r="Z367" s="95"/>
      <c r="AA367" s="95"/>
      <c r="AB367" s="95"/>
      <c r="AC367" s="95"/>
      <c r="AD367" s="95"/>
      <c r="AE367" s="95"/>
      <c r="AF367" s="95"/>
      <c r="AG367" s="95"/>
    </row>
    <row r="368" spans="1:33" ht="27.75" customHeight="1">
      <c r="A368" s="138"/>
      <c r="B368" s="95"/>
      <c r="C368" s="95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95"/>
      <c r="T368" s="95"/>
      <c r="U368" s="95"/>
      <c r="V368" s="95"/>
      <c r="W368" s="95"/>
      <c r="X368" s="95"/>
      <c r="Y368" s="95"/>
      <c r="Z368" s="95"/>
      <c r="AA368" s="95"/>
      <c r="AB368" s="95"/>
      <c r="AC368" s="95"/>
      <c r="AD368" s="95"/>
      <c r="AE368" s="95"/>
      <c r="AF368" s="95"/>
      <c r="AG368" s="95"/>
    </row>
    <row r="369" spans="1:33" ht="27.75" customHeight="1">
      <c r="A369" s="138"/>
      <c r="B369" s="95"/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  <c r="T369" s="95"/>
      <c r="U369" s="95"/>
      <c r="V369" s="95"/>
      <c r="W369" s="95"/>
      <c r="X369" s="95"/>
      <c r="Y369" s="95"/>
      <c r="Z369" s="95"/>
      <c r="AA369" s="95"/>
      <c r="AB369" s="95"/>
      <c r="AC369" s="95"/>
      <c r="AD369" s="95"/>
      <c r="AE369" s="95"/>
      <c r="AF369" s="95"/>
      <c r="AG369" s="95"/>
    </row>
    <row r="370" spans="1:33" ht="27.75" customHeight="1">
      <c r="A370" s="138"/>
      <c r="B370" s="95"/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  <c r="T370" s="95"/>
      <c r="U370" s="95"/>
      <c r="V370" s="95"/>
      <c r="W370" s="95"/>
      <c r="X370" s="95"/>
      <c r="Y370" s="95"/>
      <c r="Z370" s="95"/>
      <c r="AA370" s="95"/>
      <c r="AB370" s="95"/>
      <c r="AC370" s="95"/>
      <c r="AD370" s="95"/>
      <c r="AE370" s="95"/>
      <c r="AF370" s="95"/>
      <c r="AG370" s="95"/>
    </row>
    <row r="371" spans="1:33" ht="27.75" customHeight="1">
      <c r="A371" s="138"/>
      <c r="B371" s="95"/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  <c r="T371" s="95"/>
      <c r="U371" s="95"/>
      <c r="V371" s="95"/>
      <c r="W371" s="95"/>
      <c r="X371" s="95"/>
      <c r="Y371" s="95"/>
      <c r="Z371" s="95"/>
      <c r="AA371" s="95"/>
      <c r="AB371" s="95"/>
      <c r="AC371" s="95"/>
      <c r="AD371" s="95"/>
      <c r="AE371" s="95"/>
      <c r="AF371" s="95"/>
      <c r="AG371" s="95"/>
    </row>
    <row r="372" spans="1:33" ht="27.75" customHeight="1">
      <c r="A372" s="138"/>
      <c r="B372" s="95"/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  <c r="S372" s="95"/>
      <c r="T372" s="95"/>
      <c r="U372" s="95"/>
      <c r="V372" s="95"/>
      <c r="W372" s="95"/>
      <c r="X372" s="95"/>
      <c r="Y372" s="95"/>
      <c r="Z372" s="95"/>
      <c r="AA372" s="95"/>
      <c r="AB372" s="95"/>
      <c r="AC372" s="95"/>
      <c r="AD372" s="95"/>
      <c r="AE372" s="95"/>
      <c r="AF372" s="95"/>
      <c r="AG372" s="95"/>
    </row>
    <row r="373" spans="1:33" ht="27.75" customHeight="1">
      <c r="A373" s="138"/>
      <c r="B373" s="95"/>
      <c r="C373" s="95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  <c r="S373" s="95"/>
      <c r="T373" s="95"/>
      <c r="U373" s="95"/>
      <c r="V373" s="95"/>
      <c r="W373" s="95"/>
      <c r="X373" s="95"/>
      <c r="Y373" s="95"/>
      <c r="Z373" s="95"/>
      <c r="AA373" s="95"/>
      <c r="AB373" s="95"/>
      <c r="AC373" s="95"/>
      <c r="AD373" s="95"/>
      <c r="AE373" s="95"/>
      <c r="AF373" s="95"/>
      <c r="AG373" s="95"/>
    </row>
    <row r="374" spans="1:33" ht="27.75" customHeight="1">
      <c r="A374" s="138"/>
      <c r="B374" s="95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  <c r="S374" s="95"/>
      <c r="T374" s="95"/>
      <c r="U374" s="95"/>
      <c r="V374" s="95"/>
      <c r="W374" s="95"/>
      <c r="X374" s="95"/>
      <c r="Y374" s="95"/>
      <c r="Z374" s="95"/>
      <c r="AA374" s="95"/>
      <c r="AB374" s="95"/>
      <c r="AC374" s="95"/>
      <c r="AD374" s="95"/>
      <c r="AE374" s="95"/>
      <c r="AF374" s="95"/>
      <c r="AG374" s="95"/>
    </row>
    <row r="375" spans="1:33" ht="27.75" customHeight="1">
      <c r="A375" s="138"/>
      <c r="B375" s="95"/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  <c r="S375" s="95"/>
      <c r="T375" s="95"/>
      <c r="U375" s="95"/>
      <c r="V375" s="95"/>
      <c r="W375" s="95"/>
      <c r="X375" s="95"/>
      <c r="Y375" s="95"/>
      <c r="Z375" s="95"/>
      <c r="AA375" s="95"/>
      <c r="AB375" s="95"/>
      <c r="AC375" s="95"/>
      <c r="AD375" s="95"/>
      <c r="AE375" s="95"/>
      <c r="AF375" s="95"/>
      <c r="AG375" s="95"/>
    </row>
    <row r="376" spans="1:33" ht="27.75" customHeight="1">
      <c r="A376" s="138"/>
      <c r="B376" s="95"/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  <c r="S376" s="95"/>
      <c r="T376" s="95"/>
      <c r="U376" s="95"/>
      <c r="V376" s="95"/>
      <c r="W376" s="95"/>
      <c r="X376" s="95"/>
      <c r="Y376" s="95"/>
      <c r="Z376" s="95"/>
      <c r="AA376" s="95"/>
      <c r="AB376" s="95"/>
      <c r="AC376" s="95"/>
      <c r="AD376" s="95"/>
      <c r="AE376" s="95"/>
      <c r="AF376" s="95"/>
      <c r="AG376" s="95"/>
    </row>
    <row r="377" spans="1:33" ht="27.75" customHeight="1">
      <c r="A377" s="138"/>
      <c r="B377" s="95"/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  <c r="S377" s="95"/>
      <c r="T377" s="95"/>
      <c r="U377" s="95"/>
      <c r="V377" s="95"/>
      <c r="W377" s="95"/>
      <c r="X377" s="95"/>
      <c r="Y377" s="95"/>
      <c r="Z377" s="95"/>
      <c r="AA377" s="95"/>
      <c r="AB377" s="95"/>
      <c r="AC377" s="95"/>
      <c r="AD377" s="95"/>
      <c r="AE377" s="95"/>
      <c r="AF377" s="95"/>
      <c r="AG377" s="95"/>
    </row>
    <row r="378" spans="1:33" ht="27.75" customHeight="1">
      <c r="A378" s="138"/>
      <c r="B378" s="95"/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  <c r="S378" s="95"/>
      <c r="T378" s="95"/>
      <c r="U378" s="95"/>
      <c r="V378" s="95"/>
      <c r="W378" s="95"/>
      <c r="X378" s="95"/>
      <c r="Y378" s="95"/>
      <c r="Z378" s="95"/>
      <c r="AA378" s="95"/>
      <c r="AB378" s="95"/>
      <c r="AC378" s="95"/>
      <c r="AD378" s="95"/>
      <c r="AE378" s="95"/>
      <c r="AF378" s="95"/>
      <c r="AG378" s="95"/>
    </row>
    <row r="379" spans="1:33" ht="27.75" customHeight="1">
      <c r="A379" s="138"/>
      <c r="B379" s="95"/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  <c r="S379" s="95"/>
      <c r="T379" s="95"/>
      <c r="U379" s="95"/>
      <c r="V379" s="95"/>
      <c r="W379" s="95"/>
      <c r="X379" s="95"/>
      <c r="Y379" s="95"/>
      <c r="Z379" s="95"/>
      <c r="AA379" s="95"/>
      <c r="AB379" s="95"/>
      <c r="AC379" s="95"/>
      <c r="AD379" s="95"/>
      <c r="AE379" s="95"/>
      <c r="AF379" s="95"/>
      <c r="AG379" s="95"/>
    </row>
    <row r="380" spans="1:33" ht="27.75" customHeight="1">
      <c r="A380" s="138"/>
      <c r="B380" s="95"/>
      <c r="C380" s="95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  <c r="S380" s="95"/>
      <c r="T380" s="95"/>
      <c r="U380" s="95"/>
      <c r="V380" s="95"/>
      <c r="W380" s="95"/>
      <c r="X380" s="95"/>
      <c r="Y380" s="95"/>
      <c r="Z380" s="95"/>
      <c r="AA380" s="95"/>
      <c r="AB380" s="95"/>
      <c r="AC380" s="95"/>
      <c r="AD380" s="95"/>
      <c r="AE380" s="95"/>
      <c r="AF380" s="95"/>
      <c r="AG380" s="95"/>
    </row>
    <row r="381" spans="1:33" ht="27.75" customHeight="1">
      <c r="A381" s="138"/>
      <c r="B381" s="95"/>
      <c r="C381" s="95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  <c r="S381" s="95"/>
      <c r="T381" s="95"/>
      <c r="U381" s="95"/>
      <c r="V381" s="95"/>
      <c r="W381" s="95"/>
      <c r="X381" s="95"/>
      <c r="Y381" s="95"/>
      <c r="Z381" s="95"/>
      <c r="AA381" s="95"/>
      <c r="AB381" s="95"/>
      <c r="AC381" s="95"/>
      <c r="AD381" s="95"/>
      <c r="AE381" s="95"/>
      <c r="AF381" s="95"/>
      <c r="AG381" s="95"/>
    </row>
    <row r="382" spans="1:33" ht="27.75" customHeight="1">
      <c r="A382" s="138"/>
      <c r="B382" s="95"/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  <c r="S382" s="95"/>
      <c r="T382" s="95"/>
      <c r="U382" s="95"/>
      <c r="V382" s="95"/>
      <c r="W382" s="95"/>
      <c r="X382" s="95"/>
      <c r="Y382" s="95"/>
      <c r="Z382" s="95"/>
      <c r="AA382" s="95"/>
      <c r="AB382" s="95"/>
      <c r="AC382" s="95"/>
      <c r="AD382" s="95"/>
      <c r="AE382" s="95"/>
      <c r="AF382" s="95"/>
      <c r="AG382" s="95"/>
    </row>
    <row r="383" spans="1:33" ht="27.75" customHeight="1">
      <c r="A383" s="138"/>
      <c r="B383" s="95"/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  <c r="AA383" s="95"/>
      <c r="AB383" s="95"/>
      <c r="AC383" s="95"/>
      <c r="AD383" s="95"/>
      <c r="AE383" s="95"/>
      <c r="AF383" s="95"/>
      <c r="AG383" s="95"/>
    </row>
    <row r="384" spans="1:33" ht="27.75" customHeight="1">
      <c r="A384" s="138"/>
      <c r="B384" s="95"/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  <c r="V384" s="95"/>
      <c r="W384" s="95"/>
      <c r="X384" s="95"/>
      <c r="Y384" s="95"/>
      <c r="Z384" s="95"/>
      <c r="AA384" s="95"/>
      <c r="AB384" s="95"/>
      <c r="AC384" s="95"/>
      <c r="AD384" s="95"/>
      <c r="AE384" s="95"/>
      <c r="AF384" s="95"/>
      <c r="AG384" s="95"/>
    </row>
    <row r="385" spans="1:33" ht="27.75" customHeight="1">
      <c r="A385" s="138"/>
      <c r="B385" s="95"/>
      <c r="C385" s="95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  <c r="T385" s="95"/>
      <c r="U385" s="95"/>
      <c r="V385" s="95"/>
      <c r="W385" s="95"/>
      <c r="X385" s="95"/>
      <c r="Y385" s="95"/>
      <c r="Z385" s="95"/>
      <c r="AA385" s="95"/>
      <c r="AB385" s="95"/>
      <c r="AC385" s="95"/>
      <c r="AD385" s="95"/>
      <c r="AE385" s="95"/>
      <c r="AF385" s="95"/>
      <c r="AG385" s="95"/>
    </row>
    <row r="386" spans="1:33" ht="27.75" customHeight="1">
      <c r="A386" s="138"/>
      <c r="B386" s="95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  <c r="T386" s="95"/>
      <c r="U386" s="95"/>
      <c r="V386" s="95"/>
      <c r="W386" s="95"/>
      <c r="X386" s="95"/>
      <c r="Y386" s="95"/>
      <c r="Z386" s="95"/>
      <c r="AA386" s="95"/>
      <c r="AB386" s="95"/>
      <c r="AC386" s="95"/>
      <c r="AD386" s="95"/>
      <c r="AE386" s="95"/>
      <c r="AF386" s="95"/>
      <c r="AG386" s="95"/>
    </row>
    <row r="387" spans="1:33" ht="27.75" customHeight="1">
      <c r="A387" s="138"/>
      <c r="B387" s="95"/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  <c r="V387" s="95"/>
      <c r="W387" s="95"/>
      <c r="X387" s="95"/>
      <c r="Y387" s="95"/>
      <c r="Z387" s="95"/>
      <c r="AA387" s="95"/>
      <c r="AB387" s="95"/>
      <c r="AC387" s="95"/>
      <c r="AD387" s="95"/>
      <c r="AE387" s="95"/>
      <c r="AF387" s="95"/>
      <c r="AG387" s="95"/>
    </row>
    <row r="388" spans="1:33" ht="27.75" customHeight="1">
      <c r="A388" s="138"/>
      <c r="B388" s="95"/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  <c r="V388" s="95"/>
      <c r="W388" s="95"/>
      <c r="X388" s="95"/>
      <c r="Y388" s="95"/>
      <c r="Z388" s="95"/>
      <c r="AA388" s="95"/>
      <c r="AB388" s="95"/>
      <c r="AC388" s="95"/>
      <c r="AD388" s="95"/>
      <c r="AE388" s="95"/>
      <c r="AF388" s="95"/>
      <c r="AG388" s="95"/>
    </row>
    <row r="389" spans="1:33" ht="27.75" customHeight="1">
      <c r="A389" s="138"/>
      <c r="B389" s="95"/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  <c r="T389" s="95"/>
      <c r="U389" s="95"/>
      <c r="V389" s="95"/>
      <c r="W389" s="95"/>
      <c r="X389" s="95"/>
      <c r="Y389" s="95"/>
      <c r="Z389" s="95"/>
      <c r="AA389" s="95"/>
      <c r="AB389" s="95"/>
      <c r="AC389" s="95"/>
      <c r="AD389" s="95"/>
      <c r="AE389" s="95"/>
      <c r="AF389" s="95"/>
      <c r="AG389" s="95"/>
    </row>
    <row r="390" spans="1:33" ht="27.75" customHeight="1">
      <c r="A390" s="138"/>
      <c r="B390" s="95"/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  <c r="S390" s="95"/>
      <c r="T390" s="95"/>
      <c r="U390" s="95"/>
      <c r="V390" s="95"/>
      <c r="W390" s="95"/>
      <c r="X390" s="95"/>
      <c r="Y390" s="95"/>
      <c r="Z390" s="95"/>
      <c r="AA390" s="95"/>
      <c r="AB390" s="95"/>
      <c r="AC390" s="95"/>
      <c r="AD390" s="95"/>
      <c r="AE390" s="95"/>
      <c r="AF390" s="95"/>
      <c r="AG390" s="95"/>
    </row>
    <row r="391" spans="1:33" ht="27.75" customHeight="1">
      <c r="A391" s="138"/>
      <c r="B391" s="95"/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95"/>
      <c r="T391" s="95"/>
      <c r="U391" s="95"/>
      <c r="V391" s="95"/>
      <c r="W391" s="95"/>
      <c r="X391" s="95"/>
      <c r="Y391" s="95"/>
      <c r="Z391" s="95"/>
      <c r="AA391" s="95"/>
      <c r="AB391" s="95"/>
      <c r="AC391" s="95"/>
      <c r="AD391" s="95"/>
      <c r="AE391" s="95"/>
      <c r="AF391" s="95"/>
      <c r="AG391" s="95"/>
    </row>
    <row r="392" spans="1:33" ht="27.75" customHeight="1">
      <c r="A392" s="138"/>
      <c r="B392" s="95"/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  <c r="S392" s="95"/>
      <c r="T392" s="95"/>
      <c r="U392" s="95"/>
      <c r="V392" s="95"/>
      <c r="W392" s="95"/>
      <c r="X392" s="95"/>
      <c r="Y392" s="95"/>
      <c r="Z392" s="95"/>
      <c r="AA392" s="95"/>
      <c r="AB392" s="95"/>
      <c r="AC392" s="95"/>
      <c r="AD392" s="95"/>
      <c r="AE392" s="95"/>
      <c r="AF392" s="95"/>
      <c r="AG392" s="95"/>
    </row>
    <row r="393" spans="1:33" ht="27.75" customHeight="1">
      <c r="A393" s="138"/>
      <c r="B393" s="95"/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  <c r="S393" s="95"/>
      <c r="T393" s="95"/>
      <c r="U393" s="95"/>
      <c r="V393" s="95"/>
      <c r="W393" s="95"/>
      <c r="X393" s="95"/>
      <c r="Y393" s="95"/>
      <c r="Z393" s="95"/>
      <c r="AA393" s="95"/>
      <c r="AB393" s="95"/>
      <c r="AC393" s="95"/>
      <c r="AD393" s="95"/>
      <c r="AE393" s="95"/>
      <c r="AF393" s="95"/>
      <c r="AG393" s="95"/>
    </row>
    <row r="394" spans="1:33" ht="27.75" customHeight="1">
      <c r="A394" s="138"/>
      <c r="B394" s="95"/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  <c r="S394" s="95"/>
      <c r="T394" s="95"/>
      <c r="U394" s="95"/>
      <c r="V394" s="95"/>
      <c r="W394" s="95"/>
      <c r="X394" s="95"/>
      <c r="Y394" s="95"/>
      <c r="Z394" s="95"/>
      <c r="AA394" s="95"/>
      <c r="AB394" s="95"/>
      <c r="AC394" s="95"/>
      <c r="AD394" s="95"/>
      <c r="AE394" s="95"/>
      <c r="AF394" s="95"/>
      <c r="AG394" s="95"/>
    </row>
    <row r="395" spans="1:33" ht="27.75" customHeight="1">
      <c r="A395" s="138"/>
      <c r="B395" s="95"/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  <c r="S395" s="95"/>
      <c r="T395" s="95"/>
      <c r="U395" s="95"/>
      <c r="V395" s="95"/>
      <c r="W395" s="95"/>
      <c r="X395" s="95"/>
      <c r="Y395" s="95"/>
      <c r="Z395" s="95"/>
      <c r="AA395" s="95"/>
      <c r="AB395" s="95"/>
      <c r="AC395" s="95"/>
      <c r="AD395" s="95"/>
      <c r="AE395" s="95"/>
      <c r="AF395" s="95"/>
      <c r="AG395" s="95"/>
    </row>
    <row r="396" spans="1:33" ht="27.75" customHeight="1">
      <c r="A396" s="138"/>
      <c r="B396" s="95"/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  <c r="S396" s="95"/>
      <c r="T396" s="95"/>
      <c r="U396" s="95"/>
      <c r="V396" s="95"/>
      <c r="W396" s="95"/>
      <c r="X396" s="95"/>
      <c r="Y396" s="95"/>
      <c r="Z396" s="95"/>
      <c r="AA396" s="95"/>
      <c r="AB396" s="95"/>
      <c r="AC396" s="95"/>
      <c r="AD396" s="95"/>
      <c r="AE396" s="95"/>
      <c r="AF396" s="95"/>
      <c r="AG396" s="95"/>
    </row>
    <row r="397" spans="1:33" ht="27.75" customHeight="1">
      <c r="A397" s="138"/>
      <c r="B397" s="95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  <c r="S397" s="95"/>
      <c r="T397" s="95"/>
      <c r="U397" s="95"/>
      <c r="V397" s="95"/>
      <c r="W397" s="95"/>
      <c r="X397" s="95"/>
      <c r="Y397" s="95"/>
      <c r="Z397" s="95"/>
      <c r="AA397" s="95"/>
      <c r="AB397" s="95"/>
      <c r="AC397" s="95"/>
      <c r="AD397" s="95"/>
      <c r="AE397" s="95"/>
      <c r="AF397" s="95"/>
      <c r="AG397" s="95"/>
    </row>
    <row r="398" spans="1:33" ht="27.75" customHeight="1">
      <c r="A398" s="138"/>
      <c r="B398" s="95"/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  <c r="S398" s="95"/>
      <c r="T398" s="95"/>
      <c r="U398" s="95"/>
      <c r="V398" s="95"/>
      <c r="W398" s="95"/>
      <c r="X398" s="95"/>
      <c r="Y398" s="95"/>
      <c r="Z398" s="95"/>
      <c r="AA398" s="95"/>
      <c r="AB398" s="95"/>
      <c r="AC398" s="95"/>
      <c r="AD398" s="95"/>
      <c r="AE398" s="95"/>
      <c r="AF398" s="95"/>
      <c r="AG398" s="95"/>
    </row>
    <row r="399" spans="1:33" ht="27.75" customHeight="1">
      <c r="A399" s="138"/>
      <c r="B399" s="95"/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  <c r="S399" s="95"/>
      <c r="T399" s="95"/>
      <c r="U399" s="95"/>
      <c r="V399" s="95"/>
      <c r="W399" s="95"/>
      <c r="X399" s="95"/>
      <c r="Y399" s="95"/>
      <c r="Z399" s="95"/>
      <c r="AA399" s="95"/>
      <c r="AB399" s="95"/>
      <c r="AC399" s="95"/>
      <c r="AD399" s="95"/>
      <c r="AE399" s="95"/>
      <c r="AF399" s="95"/>
      <c r="AG399" s="95"/>
    </row>
    <row r="400" spans="1:33" ht="27.75" customHeight="1">
      <c r="A400" s="138"/>
      <c r="B400" s="95"/>
      <c r="C400" s="95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  <c r="S400" s="95"/>
      <c r="T400" s="95"/>
      <c r="U400" s="95"/>
      <c r="V400" s="95"/>
      <c r="W400" s="95"/>
      <c r="X400" s="95"/>
      <c r="Y400" s="95"/>
      <c r="Z400" s="95"/>
      <c r="AA400" s="95"/>
      <c r="AB400" s="95"/>
      <c r="AC400" s="95"/>
      <c r="AD400" s="95"/>
      <c r="AE400" s="95"/>
      <c r="AF400" s="95"/>
      <c r="AG400" s="95"/>
    </row>
    <row r="401" spans="1:33" ht="27.75" customHeight="1">
      <c r="A401" s="138"/>
      <c r="B401" s="95"/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  <c r="S401" s="95"/>
      <c r="T401" s="95"/>
      <c r="U401" s="95"/>
      <c r="V401" s="95"/>
      <c r="W401" s="95"/>
      <c r="X401" s="95"/>
      <c r="Y401" s="95"/>
      <c r="Z401" s="95"/>
      <c r="AA401" s="95"/>
      <c r="AB401" s="95"/>
      <c r="AC401" s="95"/>
      <c r="AD401" s="95"/>
      <c r="AE401" s="95"/>
      <c r="AF401" s="95"/>
      <c r="AG401" s="95"/>
    </row>
    <row r="402" spans="1:33" ht="27.75" customHeight="1">
      <c r="A402" s="138"/>
      <c r="B402" s="95"/>
      <c r="C402" s="95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  <c r="S402" s="95"/>
      <c r="T402" s="95"/>
      <c r="U402" s="95"/>
      <c r="V402" s="95"/>
      <c r="W402" s="95"/>
      <c r="X402" s="95"/>
      <c r="Y402" s="95"/>
      <c r="Z402" s="95"/>
      <c r="AA402" s="95"/>
      <c r="AB402" s="95"/>
      <c r="AC402" s="95"/>
      <c r="AD402" s="95"/>
      <c r="AE402" s="95"/>
      <c r="AF402" s="95"/>
      <c r="AG402" s="95"/>
    </row>
    <row r="403" spans="1:33" ht="27.75" customHeight="1">
      <c r="A403" s="138"/>
      <c r="B403" s="95"/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  <c r="S403" s="95"/>
      <c r="T403" s="95"/>
      <c r="U403" s="95"/>
      <c r="V403" s="95"/>
      <c r="W403" s="95"/>
      <c r="X403" s="95"/>
      <c r="Y403" s="95"/>
      <c r="Z403" s="95"/>
      <c r="AA403" s="95"/>
      <c r="AB403" s="95"/>
      <c r="AC403" s="95"/>
      <c r="AD403" s="95"/>
      <c r="AE403" s="95"/>
      <c r="AF403" s="95"/>
      <c r="AG403" s="95"/>
    </row>
    <row r="404" spans="1:33" ht="27.75" customHeight="1">
      <c r="A404" s="138"/>
      <c r="B404" s="95"/>
      <c r="C404" s="95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  <c r="S404" s="95"/>
      <c r="T404" s="95"/>
      <c r="U404" s="95"/>
      <c r="V404" s="95"/>
      <c r="W404" s="95"/>
      <c r="X404" s="95"/>
      <c r="Y404" s="95"/>
      <c r="Z404" s="95"/>
      <c r="AA404" s="95"/>
      <c r="AB404" s="95"/>
      <c r="AC404" s="95"/>
      <c r="AD404" s="95"/>
      <c r="AE404" s="95"/>
      <c r="AF404" s="95"/>
      <c r="AG404" s="95"/>
    </row>
    <row r="405" spans="1:33" ht="27.75" customHeight="1">
      <c r="A405" s="138"/>
      <c r="B405" s="95"/>
      <c r="C405" s="95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  <c r="S405" s="95"/>
      <c r="T405" s="95"/>
      <c r="U405" s="95"/>
      <c r="V405" s="95"/>
      <c r="W405" s="95"/>
      <c r="X405" s="95"/>
      <c r="Y405" s="95"/>
      <c r="Z405" s="95"/>
      <c r="AA405" s="95"/>
      <c r="AB405" s="95"/>
      <c r="AC405" s="95"/>
      <c r="AD405" s="95"/>
      <c r="AE405" s="95"/>
      <c r="AF405" s="95"/>
      <c r="AG405" s="95"/>
    </row>
    <row r="406" spans="1:33" ht="27.75" customHeight="1">
      <c r="A406" s="138"/>
      <c r="B406" s="95"/>
      <c r="C406" s="95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  <c r="S406" s="95"/>
      <c r="T406" s="95"/>
      <c r="U406" s="95"/>
      <c r="V406" s="95"/>
      <c r="W406" s="95"/>
      <c r="X406" s="95"/>
      <c r="Y406" s="95"/>
      <c r="Z406" s="95"/>
      <c r="AA406" s="95"/>
      <c r="AB406" s="95"/>
      <c r="AC406" s="95"/>
      <c r="AD406" s="95"/>
      <c r="AE406" s="95"/>
      <c r="AF406" s="95"/>
      <c r="AG406" s="95"/>
    </row>
    <row r="407" spans="1:33" ht="27.75" customHeight="1">
      <c r="A407" s="138"/>
      <c r="B407" s="95"/>
      <c r="C407" s="95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  <c r="S407" s="95"/>
      <c r="T407" s="95"/>
      <c r="U407" s="95"/>
      <c r="V407" s="95"/>
      <c r="W407" s="95"/>
      <c r="X407" s="95"/>
      <c r="Y407" s="95"/>
      <c r="Z407" s="95"/>
      <c r="AA407" s="95"/>
      <c r="AB407" s="95"/>
      <c r="AC407" s="95"/>
      <c r="AD407" s="95"/>
      <c r="AE407" s="95"/>
      <c r="AF407" s="95"/>
      <c r="AG407" s="95"/>
    </row>
    <row r="408" spans="1:33" ht="27.75" customHeight="1">
      <c r="A408" s="138"/>
      <c r="B408" s="95"/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  <c r="S408" s="95"/>
      <c r="T408" s="95"/>
      <c r="U408" s="95"/>
      <c r="V408" s="95"/>
      <c r="W408" s="95"/>
      <c r="X408" s="95"/>
      <c r="Y408" s="95"/>
      <c r="Z408" s="95"/>
      <c r="AA408" s="95"/>
      <c r="AB408" s="95"/>
      <c r="AC408" s="95"/>
      <c r="AD408" s="95"/>
      <c r="AE408" s="95"/>
      <c r="AF408" s="95"/>
      <c r="AG408" s="95"/>
    </row>
    <row r="409" spans="1:33" ht="27.75" customHeight="1">
      <c r="A409" s="138"/>
      <c r="B409" s="95"/>
      <c r="C409" s="95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  <c r="S409" s="95"/>
      <c r="T409" s="95"/>
      <c r="U409" s="95"/>
      <c r="V409" s="95"/>
      <c r="W409" s="95"/>
      <c r="X409" s="95"/>
      <c r="Y409" s="95"/>
      <c r="Z409" s="95"/>
      <c r="AA409" s="95"/>
      <c r="AB409" s="95"/>
      <c r="AC409" s="95"/>
      <c r="AD409" s="95"/>
      <c r="AE409" s="95"/>
      <c r="AF409" s="95"/>
      <c r="AG409" s="95"/>
    </row>
    <row r="410" spans="1:33" ht="27.75" customHeight="1">
      <c r="A410" s="138"/>
      <c r="B410" s="95"/>
      <c r="C410" s="95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  <c r="S410" s="95"/>
      <c r="T410" s="95"/>
      <c r="U410" s="95"/>
      <c r="V410" s="95"/>
      <c r="W410" s="95"/>
      <c r="X410" s="95"/>
      <c r="Y410" s="95"/>
      <c r="Z410" s="95"/>
      <c r="AA410" s="95"/>
      <c r="AB410" s="95"/>
      <c r="AC410" s="95"/>
      <c r="AD410" s="95"/>
      <c r="AE410" s="95"/>
      <c r="AF410" s="95"/>
      <c r="AG410" s="95"/>
    </row>
    <row r="411" spans="1:33" ht="27.75" customHeight="1">
      <c r="A411" s="138"/>
      <c r="B411" s="95"/>
      <c r="C411" s="95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  <c r="S411" s="95"/>
      <c r="T411" s="95"/>
      <c r="U411" s="95"/>
      <c r="V411" s="95"/>
      <c r="W411" s="95"/>
      <c r="X411" s="95"/>
      <c r="Y411" s="95"/>
      <c r="Z411" s="95"/>
      <c r="AA411" s="95"/>
      <c r="AB411" s="95"/>
      <c r="AC411" s="95"/>
      <c r="AD411" s="95"/>
      <c r="AE411" s="95"/>
      <c r="AF411" s="95"/>
      <c r="AG411" s="95"/>
    </row>
    <row r="412" spans="1:33" ht="27.75" customHeight="1">
      <c r="A412" s="138"/>
      <c r="B412" s="95"/>
      <c r="C412" s="95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  <c r="S412" s="95"/>
      <c r="T412" s="95"/>
      <c r="U412" s="95"/>
      <c r="V412" s="95"/>
      <c r="W412" s="95"/>
      <c r="X412" s="95"/>
      <c r="Y412" s="95"/>
      <c r="Z412" s="95"/>
      <c r="AA412" s="95"/>
      <c r="AB412" s="95"/>
      <c r="AC412" s="95"/>
      <c r="AD412" s="95"/>
      <c r="AE412" s="95"/>
      <c r="AF412" s="95"/>
      <c r="AG412" s="95"/>
    </row>
    <row r="413" spans="1:33" ht="27.75" customHeight="1">
      <c r="A413" s="138"/>
      <c r="B413" s="95"/>
      <c r="C413" s="95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  <c r="S413" s="95"/>
      <c r="T413" s="95"/>
      <c r="U413" s="95"/>
      <c r="V413" s="95"/>
      <c r="W413" s="95"/>
      <c r="X413" s="95"/>
      <c r="Y413" s="95"/>
      <c r="Z413" s="95"/>
      <c r="AA413" s="95"/>
      <c r="AB413" s="95"/>
      <c r="AC413" s="95"/>
      <c r="AD413" s="95"/>
      <c r="AE413" s="95"/>
      <c r="AF413" s="95"/>
      <c r="AG413" s="95"/>
    </row>
    <row r="414" spans="1:33" ht="27.75" customHeight="1">
      <c r="A414" s="138"/>
      <c r="B414" s="95"/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  <c r="T414" s="95"/>
      <c r="U414" s="95"/>
      <c r="V414" s="95"/>
      <c r="W414" s="95"/>
      <c r="X414" s="95"/>
      <c r="Y414" s="95"/>
      <c r="Z414" s="95"/>
      <c r="AA414" s="95"/>
      <c r="AB414" s="95"/>
      <c r="AC414" s="95"/>
      <c r="AD414" s="95"/>
      <c r="AE414" s="95"/>
      <c r="AF414" s="95"/>
      <c r="AG414" s="95"/>
    </row>
    <row r="415" spans="1:33" ht="27.75" customHeight="1">
      <c r="A415" s="138"/>
      <c r="B415" s="95"/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  <c r="T415" s="95"/>
      <c r="U415" s="95"/>
      <c r="V415" s="95"/>
      <c r="W415" s="95"/>
      <c r="X415" s="95"/>
      <c r="Y415" s="95"/>
      <c r="Z415" s="95"/>
      <c r="AA415" s="95"/>
      <c r="AB415" s="95"/>
      <c r="AC415" s="95"/>
      <c r="AD415" s="95"/>
      <c r="AE415" s="95"/>
      <c r="AF415" s="95"/>
      <c r="AG415" s="95"/>
    </row>
    <row r="416" spans="1:33" ht="27.75" customHeight="1">
      <c r="A416" s="138"/>
      <c r="B416" s="95"/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  <c r="T416" s="95"/>
      <c r="U416" s="95"/>
      <c r="V416" s="95"/>
      <c r="W416" s="95"/>
      <c r="X416" s="95"/>
      <c r="Y416" s="95"/>
      <c r="Z416" s="95"/>
      <c r="AA416" s="95"/>
      <c r="AB416" s="95"/>
      <c r="AC416" s="95"/>
      <c r="AD416" s="95"/>
      <c r="AE416" s="95"/>
      <c r="AF416" s="95"/>
      <c r="AG416" s="95"/>
    </row>
    <row r="417" spans="1:33" ht="27.75" customHeight="1">
      <c r="A417" s="138"/>
      <c r="B417" s="95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  <c r="T417" s="95"/>
      <c r="U417" s="95"/>
      <c r="V417" s="95"/>
      <c r="W417" s="95"/>
      <c r="X417" s="95"/>
      <c r="Y417" s="95"/>
      <c r="Z417" s="95"/>
      <c r="AA417" s="95"/>
      <c r="AB417" s="95"/>
      <c r="AC417" s="95"/>
      <c r="AD417" s="95"/>
      <c r="AE417" s="95"/>
      <c r="AF417" s="95"/>
      <c r="AG417" s="95"/>
    </row>
    <row r="418" spans="1:33" ht="27.75" customHeight="1">
      <c r="A418" s="138"/>
      <c r="B418" s="95"/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  <c r="U418" s="95"/>
      <c r="V418" s="95"/>
      <c r="W418" s="95"/>
      <c r="X418" s="95"/>
      <c r="Y418" s="95"/>
      <c r="Z418" s="95"/>
      <c r="AA418" s="95"/>
      <c r="AB418" s="95"/>
      <c r="AC418" s="95"/>
      <c r="AD418" s="95"/>
      <c r="AE418" s="95"/>
      <c r="AF418" s="95"/>
      <c r="AG418" s="95"/>
    </row>
    <row r="419" spans="1:33" ht="27.75" customHeight="1">
      <c r="A419" s="138"/>
      <c r="B419" s="95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  <c r="T419" s="95"/>
      <c r="U419" s="95"/>
      <c r="V419" s="95"/>
      <c r="W419" s="95"/>
      <c r="X419" s="95"/>
      <c r="Y419" s="95"/>
      <c r="Z419" s="95"/>
      <c r="AA419" s="95"/>
      <c r="AB419" s="95"/>
      <c r="AC419" s="95"/>
      <c r="AD419" s="95"/>
      <c r="AE419" s="95"/>
      <c r="AF419" s="95"/>
      <c r="AG419" s="95"/>
    </row>
    <row r="420" spans="1:33" ht="27.75" customHeight="1">
      <c r="A420" s="138"/>
      <c r="B420" s="95"/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  <c r="T420" s="95"/>
      <c r="U420" s="95"/>
      <c r="V420" s="95"/>
      <c r="W420" s="95"/>
      <c r="X420" s="95"/>
      <c r="Y420" s="95"/>
      <c r="Z420" s="95"/>
      <c r="AA420" s="95"/>
      <c r="AB420" s="95"/>
      <c r="AC420" s="95"/>
      <c r="AD420" s="95"/>
      <c r="AE420" s="95"/>
      <c r="AF420" s="95"/>
      <c r="AG420" s="95"/>
    </row>
    <row r="421" spans="1:33" ht="27.75" customHeight="1">
      <c r="A421" s="138"/>
      <c r="B421" s="95"/>
      <c r="C421" s="95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  <c r="T421" s="95"/>
      <c r="U421" s="95"/>
      <c r="V421" s="95"/>
      <c r="W421" s="95"/>
      <c r="X421" s="95"/>
      <c r="Y421" s="95"/>
      <c r="Z421" s="95"/>
      <c r="AA421" s="95"/>
      <c r="AB421" s="95"/>
      <c r="AC421" s="95"/>
      <c r="AD421" s="95"/>
      <c r="AE421" s="95"/>
      <c r="AF421" s="95"/>
      <c r="AG421" s="95"/>
    </row>
    <row r="422" spans="1:33" ht="27.75" customHeight="1">
      <c r="A422" s="138"/>
      <c r="B422" s="95"/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  <c r="T422" s="95"/>
      <c r="U422" s="95"/>
      <c r="V422" s="95"/>
      <c r="W422" s="95"/>
      <c r="X422" s="95"/>
      <c r="Y422" s="95"/>
      <c r="Z422" s="95"/>
      <c r="AA422" s="95"/>
      <c r="AB422" s="95"/>
      <c r="AC422" s="95"/>
      <c r="AD422" s="95"/>
      <c r="AE422" s="95"/>
      <c r="AF422" s="95"/>
      <c r="AG422" s="95"/>
    </row>
    <row r="423" spans="1:33" ht="27.75" customHeight="1">
      <c r="A423" s="138"/>
      <c r="B423" s="95"/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5"/>
      <c r="U423" s="95"/>
      <c r="V423" s="95"/>
      <c r="W423" s="95"/>
      <c r="X423" s="95"/>
      <c r="Y423" s="95"/>
      <c r="Z423" s="95"/>
      <c r="AA423" s="95"/>
      <c r="AB423" s="95"/>
      <c r="AC423" s="95"/>
      <c r="AD423" s="95"/>
      <c r="AE423" s="95"/>
      <c r="AF423" s="95"/>
      <c r="AG423" s="95"/>
    </row>
    <row r="424" spans="1:33" ht="27.75" customHeight="1">
      <c r="A424" s="138"/>
      <c r="B424" s="95"/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  <c r="T424" s="95"/>
      <c r="U424" s="95"/>
      <c r="V424" s="95"/>
      <c r="W424" s="95"/>
      <c r="X424" s="95"/>
      <c r="Y424" s="95"/>
      <c r="Z424" s="95"/>
      <c r="AA424" s="95"/>
      <c r="AB424" s="95"/>
      <c r="AC424" s="95"/>
      <c r="AD424" s="95"/>
      <c r="AE424" s="95"/>
      <c r="AF424" s="95"/>
      <c r="AG424" s="95"/>
    </row>
    <row r="425" spans="1:33" ht="27.75" customHeight="1">
      <c r="A425" s="138"/>
      <c r="B425" s="95"/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  <c r="T425" s="95"/>
      <c r="U425" s="95"/>
      <c r="V425" s="95"/>
      <c r="W425" s="95"/>
      <c r="X425" s="95"/>
      <c r="Y425" s="95"/>
      <c r="Z425" s="95"/>
      <c r="AA425" s="95"/>
      <c r="AB425" s="95"/>
      <c r="AC425" s="95"/>
      <c r="AD425" s="95"/>
      <c r="AE425" s="95"/>
      <c r="AF425" s="95"/>
      <c r="AG425" s="95"/>
    </row>
    <row r="426" spans="1:33" ht="27.75" customHeight="1">
      <c r="A426" s="138"/>
      <c r="B426" s="95"/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  <c r="T426" s="95"/>
      <c r="U426" s="95"/>
      <c r="V426" s="95"/>
      <c r="W426" s="95"/>
      <c r="X426" s="95"/>
      <c r="Y426" s="95"/>
      <c r="Z426" s="95"/>
      <c r="AA426" s="95"/>
      <c r="AB426" s="95"/>
      <c r="AC426" s="95"/>
      <c r="AD426" s="95"/>
      <c r="AE426" s="95"/>
      <c r="AF426" s="95"/>
      <c r="AG426" s="95"/>
    </row>
    <row r="427" spans="1:33" ht="27.75" customHeight="1">
      <c r="A427" s="138"/>
      <c r="B427" s="95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  <c r="T427" s="95"/>
      <c r="U427" s="95"/>
      <c r="V427" s="95"/>
      <c r="W427" s="95"/>
      <c r="X427" s="95"/>
      <c r="Y427" s="95"/>
      <c r="Z427" s="95"/>
      <c r="AA427" s="95"/>
      <c r="AB427" s="95"/>
      <c r="AC427" s="95"/>
      <c r="AD427" s="95"/>
      <c r="AE427" s="95"/>
      <c r="AF427" s="95"/>
      <c r="AG427" s="95"/>
    </row>
    <row r="428" spans="1:33" ht="27.75" customHeight="1">
      <c r="A428" s="138"/>
      <c r="B428" s="95"/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  <c r="T428" s="95"/>
      <c r="U428" s="95"/>
      <c r="V428" s="95"/>
      <c r="W428" s="95"/>
      <c r="X428" s="95"/>
      <c r="Y428" s="95"/>
      <c r="Z428" s="95"/>
      <c r="AA428" s="95"/>
      <c r="AB428" s="95"/>
      <c r="AC428" s="95"/>
      <c r="AD428" s="95"/>
      <c r="AE428" s="95"/>
      <c r="AF428" s="95"/>
      <c r="AG428" s="95"/>
    </row>
    <row r="429" spans="1:33" ht="27.75" customHeight="1">
      <c r="A429" s="138"/>
      <c r="B429" s="95"/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  <c r="T429" s="95"/>
      <c r="U429" s="95"/>
      <c r="V429" s="95"/>
      <c r="W429" s="95"/>
      <c r="X429" s="95"/>
      <c r="Y429" s="95"/>
      <c r="Z429" s="95"/>
      <c r="AA429" s="95"/>
      <c r="AB429" s="95"/>
      <c r="AC429" s="95"/>
      <c r="AD429" s="95"/>
      <c r="AE429" s="95"/>
      <c r="AF429" s="95"/>
      <c r="AG429" s="95"/>
    </row>
    <row r="430" spans="1:33" ht="27.75" customHeight="1">
      <c r="A430" s="138"/>
      <c r="B430" s="95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  <c r="T430" s="95"/>
      <c r="U430" s="95"/>
      <c r="V430" s="95"/>
      <c r="W430" s="95"/>
      <c r="X430" s="95"/>
      <c r="Y430" s="95"/>
      <c r="Z430" s="95"/>
      <c r="AA430" s="95"/>
      <c r="AB430" s="95"/>
      <c r="AC430" s="95"/>
      <c r="AD430" s="95"/>
      <c r="AE430" s="95"/>
      <c r="AF430" s="95"/>
      <c r="AG430" s="95"/>
    </row>
    <row r="431" spans="1:33" ht="27.75" customHeight="1">
      <c r="A431" s="138"/>
      <c r="B431" s="95"/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T431" s="95"/>
      <c r="U431" s="95"/>
      <c r="V431" s="95"/>
      <c r="W431" s="95"/>
      <c r="X431" s="95"/>
      <c r="Y431" s="95"/>
      <c r="Z431" s="95"/>
      <c r="AA431" s="95"/>
      <c r="AB431" s="95"/>
      <c r="AC431" s="95"/>
      <c r="AD431" s="95"/>
      <c r="AE431" s="95"/>
      <c r="AF431" s="95"/>
      <c r="AG431" s="95"/>
    </row>
    <row r="432" spans="1:33" ht="27.75" customHeight="1">
      <c r="A432" s="138"/>
      <c r="B432" s="95"/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  <c r="T432" s="95"/>
      <c r="U432" s="95"/>
      <c r="V432" s="95"/>
      <c r="W432" s="95"/>
      <c r="X432" s="95"/>
      <c r="Y432" s="95"/>
      <c r="Z432" s="95"/>
      <c r="AA432" s="95"/>
      <c r="AB432" s="95"/>
      <c r="AC432" s="95"/>
      <c r="AD432" s="95"/>
      <c r="AE432" s="95"/>
      <c r="AF432" s="95"/>
      <c r="AG432" s="95"/>
    </row>
  </sheetData>
  <sheetProtection/>
  <mergeCells count="27">
    <mergeCell ref="A1:AG1"/>
    <mergeCell ref="A2:AG2"/>
    <mergeCell ref="A3:AG3"/>
    <mergeCell ref="A4:AG4"/>
    <mergeCell ref="A5:A7"/>
    <mergeCell ref="T7:W7"/>
    <mergeCell ref="B5:B7"/>
    <mergeCell ref="O6:P6"/>
    <mergeCell ref="F5:F7"/>
    <mergeCell ref="G5:I5"/>
    <mergeCell ref="C5:C7"/>
    <mergeCell ref="T5:AA6"/>
    <mergeCell ref="J5:Q5"/>
    <mergeCell ref="X7:AA7"/>
    <mergeCell ref="R5:S6"/>
    <mergeCell ref="N6:N7"/>
    <mergeCell ref="Q6:Q7"/>
    <mergeCell ref="B122:S122"/>
    <mergeCell ref="AC7:AF7"/>
    <mergeCell ref="AB5:AF6"/>
    <mergeCell ref="AG5:AG7"/>
    <mergeCell ref="G6:G7"/>
    <mergeCell ref="H6:I6"/>
    <mergeCell ref="J6:K6"/>
    <mergeCell ref="L6:M6"/>
    <mergeCell ref="D5:D7"/>
    <mergeCell ref="E5:E7"/>
  </mergeCells>
  <printOptions/>
  <pageMargins left="0.5" right="0.3" top="0.5" bottom="0.5" header="0.3" footer="0.3"/>
  <pageSetup fitToHeight="0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37"/>
  <sheetViews>
    <sheetView tabSelected="1" view="pageBreakPreview" zoomScaleNormal="55" zoomScaleSheetLayoutView="100" zoomScalePageLayoutView="0" workbookViewId="0" topLeftCell="A1">
      <selection activeCell="A3" sqref="A3:R3"/>
    </sheetView>
  </sheetViews>
  <sheetFormatPr defaultColWidth="9.140625" defaultRowHeight="15"/>
  <cols>
    <col min="1" max="1" width="5.140625" style="79" customWidth="1"/>
    <col min="2" max="2" width="28.140625" style="80" customWidth="1"/>
    <col min="3" max="4" width="10.00390625" style="81" customWidth="1"/>
    <col min="5" max="5" width="10.421875" style="81" customWidth="1"/>
    <col min="6" max="6" width="9.57421875" style="81" customWidth="1"/>
    <col min="7" max="7" width="12.00390625" style="81" customWidth="1"/>
    <col min="8" max="8" width="11.8515625" style="36" customWidth="1"/>
    <col min="9" max="9" width="12.140625" style="36" customWidth="1"/>
    <col min="10" max="14" width="14.00390625" style="36" customWidth="1"/>
    <col min="15" max="16" width="14.00390625" style="36" hidden="1" customWidth="1"/>
    <col min="17" max="17" width="11.00390625" style="36" hidden="1" customWidth="1"/>
    <col min="18" max="18" width="10.421875" style="36" customWidth="1"/>
    <col min="19" max="16384" width="9.140625" style="56" customWidth="1"/>
  </cols>
  <sheetData>
    <row r="1" spans="1:18" s="55" customFormat="1" ht="27.75" customHeight="1">
      <c r="A1" s="273" t="s">
        <v>368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</row>
    <row r="2" spans="1:18" ht="46.5" customHeight="1">
      <c r="A2" s="252" t="s">
        <v>367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</row>
    <row r="3" spans="1:18" ht="27.75" customHeight="1">
      <c r="A3" s="274" t="str">
        <f>+'4 CTMTQG'!A3:AG3</f>
        <v>(Kèm theo Báo cáo số           /BC-UBND ngày     tháng 6 năm 2024 của UBND huyện Tủa Chùa)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</row>
    <row r="4" spans="1:18" s="57" customFormat="1" ht="27.75" customHeight="1">
      <c r="A4" s="275" t="s">
        <v>1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</row>
    <row r="5" spans="1:18" s="58" customFormat="1" ht="27.75" customHeight="1">
      <c r="A5" s="276" t="s">
        <v>20</v>
      </c>
      <c r="B5" s="264" t="s">
        <v>8</v>
      </c>
      <c r="C5" s="264" t="s">
        <v>39</v>
      </c>
      <c r="D5" s="264" t="s">
        <v>21</v>
      </c>
      <c r="E5" s="264" t="s">
        <v>22</v>
      </c>
      <c r="F5" s="264" t="s">
        <v>23</v>
      </c>
      <c r="G5" s="264" t="s">
        <v>24</v>
      </c>
      <c r="H5" s="264"/>
      <c r="I5" s="264"/>
      <c r="J5" s="277" t="s">
        <v>349</v>
      </c>
      <c r="K5" s="278"/>
      <c r="L5" s="278"/>
      <c r="M5" s="278"/>
      <c r="N5" s="278"/>
      <c r="O5" s="278"/>
      <c r="P5" s="278"/>
      <c r="Q5" s="279"/>
      <c r="R5" s="264" t="s">
        <v>25</v>
      </c>
    </row>
    <row r="6" spans="1:18" s="58" customFormat="1" ht="63" customHeight="1">
      <c r="A6" s="276"/>
      <c r="B6" s="264"/>
      <c r="C6" s="264"/>
      <c r="D6" s="264"/>
      <c r="E6" s="264"/>
      <c r="F6" s="264"/>
      <c r="G6" s="264" t="s">
        <v>12</v>
      </c>
      <c r="H6" s="264" t="s">
        <v>26</v>
      </c>
      <c r="I6" s="264"/>
      <c r="J6" s="262" t="s">
        <v>14</v>
      </c>
      <c r="K6" s="263"/>
      <c r="L6" s="262" t="str">
        <f>+'2A NSDP'!L6:M6</f>
        <v>Giải ngân từ 01/01/2024 đến 30/5/2024</v>
      </c>
      <c r="M6" s="263"/>
      <c r="N6" s="283" t="str">
        <f>+'2A NSDP'!N6:N9</f>
        <v>Tỷ lệ giải ngân từ 01/01/2024 đến 30/5/2024</v>
      </c>
      <c r="O6" s="262" t="str">
        <f>+'2A NSDP'!O6:P6</f>
        <v>Ước giải ngân từ 01/01/2023 đến 31/12/2023</v>
      </c>
      <c r="P6" s="263"/>
      <c r="Q6" s="283" t="str">
        <f>+'2A NSDP'!Q6:Q9</f>
        <v>Tỷ lệ giải ngân từ 01/01/2023 đến 31/12/2023</v>
      </c>
      <c r="R6" s="264"/>
    </row>
    <row r="7" spans="1:18" s="58" customFormat="1" ht="75" customHeight="1">
      <c r="A7" s="276"/>
      <c r="B7" s="264"/>
      <c r="C7" s="264"/>
      <c r="D7" s="264"/>
      <c r="E7" s="264"/>
      <c r="F7" s="264"/>
      <c r="G7" s="264"/>
      <c r="H7" s="91" t="s">
        <v>2</v>
      </c>
      <c r="I7" s="92" t="s">
        <v>9</v>
      </c>
      <c r="J7" s="91" t="s">
        <v>2</v>
      </c>
      <c r="K7" s="92" t="s">
        <v>9</v>
      </c>
      <c r="L7" s="91" t="s">
        <v>2</v>
      </c>
      <c r="M7" s="92" t="s">
        <v>9</v>
      </c>
      <c r="N7" s="280"/>
      <c r="O7" s="91" t="s">
        <v>2</v>
      </c>
      <c r="P7" s="92" t="s">
        <v>9</v>
      </c>
      <c r="Q7" s="280"/>
      <c r="R7" s="264"/>
    </row>
    <row r="8" spans="1:18" s="200" customFormat="1" ht="27.75" customHeight="1">
      <c r="A8" s="198">
        <v>1</v>
      </c>
      <c r="B8" s="199">
        <v>2</v>
      </c>
      <c r="C8" s="198">
        <v>3</v>
      </c>
      <c r="D8" s="199">
        <v>4</v>
      </c>
      <c r="E8" s="198">
        <v>5</v>
      </c>
      <c r="F8" s="199">
        <v>6</v>
      </c>
      <c r="G8" s="198">
        <v>7</v>
      </c>
      <c r="H8" s="199">
        <v>8</v>
      </c>
      <c r="I8" s="198">
        <v>9</v>
      </c>
      <c r="J8" s="198">
        <v>10</v>
      </c>
      <c r="K8" s="198">
        <v>11</v>
      </c>
      <c r="L8" s="198">
        <v>12</v>
      </c>
      <c r="M8" s="199">
        <v>13</v>
      </c>
      <c r="N8" s="198">
        <v>14</v>
      </c>
      <c r="O8" s="199">
        <v>15</v>
      </c>
      <c r="P8" s="198">
        <v>16</v>
      </c>
      <c r="Q8" s="198">
        <v>17</v>
      </c>
      <c r="R8" s="198">
        <v>15</v>
      </c>
    </row>
    <row r="9" spans="1:18" s="204" customFormat="1" ht="27.75" customHeight="1">
      <c r="A9" s="201"/>
      <c r="B9" s="62" t="s">
        <v>3</v>
      </c>
      <c r="C9" s="202"/>
      <c r="D9" s="202"/>
      <c r="E9" s="202"/>
      <c r="F9" s="202"/>
      <c r="G9" s="202"/>
      <c r="H9" s="202">
        <f aca="true" t="shared" si="0" ref="H9:M9">+H10+H18+H21</f>
        <v>208860</v>
      </c>
      <c r="I9" s="202">
        <f t="shared" si="0"/>
        <v>208860</v>
      </c>
      <c r="J9" s="203">
        <f t="shared" si="0"/>
        <v>23602.437957000002</v>
      </c>
      <c r="K9" s="203">
        <f t="shared" si="0"/>
        <v>23602.437957000002</v>
      </c>
      <c r="L9" s="203">
        <f t="shared" si="0"/>
        <v>8256.001</v>
      </c>
      <c r="M9" s="203">
        <f t="shared" si="0"/>
        <v>8256.001</v>
      </c>
      <c r="N9" s="207">
        <f aca="true" t="shared" si="1" ref="N9:N21">+L9/J9</f>
        <v>0.3497944159430123</v>
      </c>
      <c r="O9" s="203">
        <f>+O10</f>
        <v>7771.869178000001</v>
      </c>
      <c r="P9" s="203">
        <f>+P10</f>
        <v>7771.869178000001</v>
      </c>
      <c r="Q9" s="206">
        <f>+O9/J9</f>
        <v>0.32928247463923627</v>
      </c>
      <c r="R9" s="202"/>
    </row>
    <row r="10" spans="1:18" s="204" customFormat="1" ht="93.75">
      <c r="A10" s="64" t="s">
        <v>27</v>
      </c>
      <c r="B10" s="205" t="s">
        <v>153</v>
      </c>
      <c r="C10" s="202"/>
      <c r="D10" s="202"/>
      <c r="E10" s="202"/>
      <c r="F10" s="202"/>
      <c r="G10" s="202"/>
      <c r="H10" s="202">
        <f aca="true" t="shared" si="2" ref="H10:M10">+H11+H14</f>
        <v>105000</v>
      </c>
      <c r="I10" s="202">
        <f t="shared" si="2"/>
        <v>105000</v>
      </c>
      <c r="J10" s="203">
        <f t="shared" si="2"/>
        <v>11340.749178000002</v>
      </c>
      <c r="K10" s="203">
        <f t="shared" si="2"/>
        <v>11340.749178000002</v>
      </c>
      <c r="L10" s="203">
        <f t="shared" si="2"/>
        <v>5230.997</v>
      </c>
      <c r="M10" s="203">
        <f t="shared" si="2"/>
        <v>5230.997</v>
      </c>
      <c r="N10" s="207">
        <f t="shared" si="1"/>
        <v>0.46125674044071513</v>
      </c>
      <c r="O10" s="203">
        <f>+O11</f>
        <v>7771.869178000001</v>
      </c>
      <c r="P10" s="203">
        <f>+P11</f>
        <v>7771.869178000001</v>
      </c>
      <c r="Q10" s="206">
        <f>+O10/J10</f>
        <v>0.6853047409845466</v>
      </c>
      <c r="R10" s="202"/>
    </row>
    <row r="11" spans="1:18" s="70" customFormat="1" ht="75">
      <c r="A11" s="66" t="s">
        <v>28</v>
      </c>
      <c r="B11" s="149" t="s">
        <v>351</v>
      </c>
      <c r="C11" s="67"/>
      <c r="D11" s="67"/>
      <c r="E11" s="67"/>
      <c r="F11" s="67"/>
      <c r="G11" s="67"/>
      <c r="H11" s="68">
        <f aca="true" t="shared" si="3" ref="H11:M11">SUM(H12:H13)</f>
        <v>65000</v>
      </c>
      <c r="I11" s="68">
        <f t="shared" si="3"/>
        <v>65000</v>
      </c>
      <c r="J11" s="188">
        <f t="shared" si="3"/>
        <v>7771.869178000001</v>
      </c>
      <c r="K11" s="188">
        <f t="shared" si="3"/>
        <v>7771.869178000001</v>
      </c>
      <c r="L11" s="188">
        <f t="shared" si="3"/>
        <v>5230.997</v>
      </c>
      <c r="M11" s="188">
        <f t="shared" si="3"/>
        <v>5230.997</v>
      </c>
      <c r="N11" s="207">
        <f t="shared" si="1"/>
        <v>0.6730680715531725</v>
      </c>
      <c r="O11" s="189">
        <f>SUM(O12:O13)</f>
        <v>7771.869178000001</v>
      </c>
      <c r="P11" s="189">
        <f>SUM(P12:P13)</f>
        <v>7771.869178000001</v>
      </c>
      <c r="Q11" s="206">
        <f>+O11/J11</f>
        <v>1</v>
      </c>
      <c r="R11" s="69"/>
    </row>
    <row r="12" spans="1:18" ht="75">
      <c r="A12" s="71" t="s">
        <v>10</v>
      </c>
      <c r="B12" s="18" t="s">
        <v>350</v>
      </c>
      <c r="C12" s="72" t="s">
        <v>57</v>
      </c>
      <c r="D12" s="72" t="s">
        <v>105</v>
      </c>
      <c r="E12" s="72"/>
      <c r="F12" s="27" t="s">
        <v>143</v>
      </c>
      <c r="G12" s="17" t="s">
        <v>144</v>
      </c>
      <c r="H12" s="73">
        <f>+I12</f>
        <v>30000</v>
      </c>
      <c r="I12" s="73">
        <v>30000</v>
      </c>
      <c r="J12" s="90">
        <f>+K12</f>
        <v>5608.872</v>
      </c>
      <c r="K12" s="90">
        <v>5608.872</v>
      </c>
      <c r="L12" s="90">
        <f>+M12</f>
        <v>5230.997</v>
      </c>
      <c r="M12" s="90">
        <v>5230.997</v>
      </c>
      <c r="N12" s="195">
        <f t="shared" si="1"/>
        <v>0.9326290562523089</v>
      </c>
      <c r="O12" s="90">
        <f>+P12</f>
        <v>5608.872</v>
      </c>
      <c r="P12" s="90">
        <f>+J12</f>
        <v>5608.872</v>
      </c>
      <c r="Q12" s="195">
        <f>+O12/J12</f>
        <v>1</v>
      </c>
      <c r="R12" s="74"/>
    </row>
    <row r="13" spans="1:18" ht="56.25">
      <c r="A13" s="71" t="s">
        <v>0</v>
      </c>
      <c r="B13" s="18" t="s">
        <v>130</v>
      </c>
      <c r="C13" s="72" t="s">
        <v>57</v>
      </c>
      <c r="D13" s="72" t="s">
        <v>59</v>
      </c>
      <c r="E13" s="72"/>
      <c r="F13" s="27" t="s">
        <v>143</v>
      </c>
      <c r="G13" s="17" t="s">
        <v>146</v>
      </c>
      <c r="H13" s="73">
        <f>+I13</f>
        <v>35000</v>
      </c>
      <c r="I13" s="73">
        <v>35000</v>
      </c>
      <c r="J13" s="90">
        <f>+K13</f>
        <v>2162.997178</v>
      </c>
      <c r="K13" s="90">
        <v>2162.997178</v>
      </c>
      <c r="L13" s="90">
        <f>+M13</f>
        <v>0</v>
      </c>
      <c r="M13" s="191">
        <v>0</v>
      </c>
      <c r="N13" s="195">
        <f t="shared" si="1"/>
        <v>0</v>
      </c>
      <c r="O13" s="90">
        <f>+P13</f>
        <v>2162.997178</v>
      </c>
      <c r="P13" s="90">
        <f>+J13</f>
        <v>2162.997178</v>
      </c>
      <c r="Q13" s="195">
        <f>+O13/J13</f>
        <v>1</v>
      </c>
      <c r="R13" s="74"/>
    </row>
    <row r="14" spans="1:18" s="78" customFormat="1" ht="75">
      <c r="A14" s="75" t="s">
        <v>29</v>
      </c>
      <c r="B14" s="244" t="s">
        <v>352</v>
      </c>
      <c r="C14" s="76"/>
      <c r="D14" s="76"/>
      <c r="E14" s="76"/>
      <c r="F14" s="76"/>
      <c r="G14" s="76"/>
      <c r="H14" s="68">
        <f aca="true" t="shared" si="4" ref="H14:M14">SUM(H15:H17)</f>
        <v>40000</v>
      </c>
      <c r="I14" s="68">
        <f t="shared" si="4"/>
        <v>40000</v>
      </c>
      <c r="J14" s="188">
        <f t="shared" si="4"/>
        <v>3568.88</v>
      </c>
      <c r="K14" s="188">
        <f t="shared" si="4"/>
        <v>3568.88</v>
      </c>
      <c r="L14" s="188">
        <f t="shared" si="4"/>
        <v>0</v>
      </c>
      <c r="M14" s="188">
        <f t="shared" si="4"/>
        <v>0</v>
      </c>
      <c r="N14" s="206">
        <f t="shared" si="1"/>
        <v>0</v>
      </c>
      <c r="O14" s="77"/>
      <c r="P14" s="77"/>
      <c r="Q14" s="77"/>
      <c r="R14" s="77"/>
    </row>
    <row r="15" spans="1:18" ht="56.25">
      <c r="A15" s="71" t="s">
        <v>10</v>
      </c>
      <c r="B15" s="18" t="s">
        <v>353</v>
      </c>
      <c r="C15" s="72" t="s">
        <v>57</v>
      </c>
      <c r="D15" s="72" t="s">
        <v>139</v>
      </c>
      <c r="E15" s="72"/>
      <c r="F15" s="72" t="s">
        <v>64</v>
      </c>
      <c r="G15" s="17" t="s">
        <v>354</v>
      </c>
      <c r="H15" s="73">
        <f>+I15</f>
        <v>18000</v>
      </c>
      <c r="I15" s="73">
        <v>18000</v>
      </c>
      <c r="J15" s="90">
        <f>+K15</f>
        <v>101.9</v>
      </c>
      <c r="K15" s="90">
        <v>101.9</v>
      </c>
      <c r="L15" s="73"/>
      <c r="M15" s="73"/>
      <c r="N15" s="195">
        <f t="shared" si="1"/>
        <v>0</v>
      </c>
      <c r="O15" s="73"/>
      <c r="P15" s="73"/>
      <c r="Q15" s="73"/>
      <c r="R15" s="73"/>
    </row>
    <row r="16" spans="1:18" ht="75">
      <c r="A16" s="71" t="s">
        <v>0</v>
      </c>
      <c r="B16" s="18" t="s">
        <v>132</v>
      </c>
      <c r="C16" s="72" t="s">
        <v>57</v>
      </c>
      <c r="D16" s="72" t="s">
        <v>357</v>
      </c>
      <c r="E16" s="72"/>
      <c r="F16" s="72" t="s">
        <v>64</v>
      </c>
      <c r="G16" s="17" t="s">
        <v>355</v>
      </c>
      <c r="H16" s="73">
        <f>+I16</f>
        <v>14000</v>
      </c>
      <c r="I16" s="73">
        <v>14000</v>
      </c>
      <c r="J16" s="90">
        <f>+K16</f>
        <v>3239.461</v>
      </c>
      <c r="K16" s="90">
        <v>3239.461</v>
      </c>
      <c r="L16" s="73"/>
      <c r="M16" s="73"/>
      <c r="N16" s="195">
        <f t="shared" si="1"/>
        <v>0</v>
      </c>
      <c r="O16" s="73"/>
      <c r="P16" s="73"/>
      <c r="Q16" s="73"/>
      <c r="R16" s="73"/>
    </row>
    <row r="17" spans="1:18" ht="93.75">
      <c r="A17" s="71" t="s">
        <v>4</v>
      </c>
      <c r="B17" s="18" t="s">
        <v>133</v>
      </c>
      <c r="C17" s="72" t="s">
        <v>57</v>
      </c>
      <c r="D17" s="72" t="s">
        <v>358</v>
      </c>
      <c r="E17" s="72"/>
      <c r="F17" s="72" t="s">
        <v>64</v>
      </c>
      <c r="G17" s="17" t="s">
        <v>356</v>
      </c>
      <c r="H17" s="73">
        <f>+I17</f>
        <v>8000</v>
      </c>
      <c r="I17" s="73">
        <v>8000</v>
      </c>
      <c r="J17" s="90">
        <f>+K17</f>
        <v>227.519</v>
      </c>
      <c r="K17" s="90">
        <v>227.519</v>
      </c>
      <c r="L17" s="73"/>
      <c r="M17" s="73"/>
      <c r="N17" s="195">
        <f t="shared" si="1"/>
        <v>0</v>
      </c>
      <c r="O17" s="73"/>
      <c r="P17" s="73"/>
      <c r="Q17" s="73"/>
      <c r="R17" s="73"/>
    </row>
    <row r="18" spans="1:18" s="78" customFormat="1" ht="75">
      <c r="A18" s="75" t="s">
        <v>148</v>
      </c>
      <c r="B18" s="21" t="s">
        <v>359</v>
      </c>
      <c r="C18" s="76"/>
      <c r="D18" s="76"/>
      <c r="E18" s="76"/>
      <c r="F18" s="76"/>
      <c r="G18" s="76"/>
      <c r="H18" s="147">
        <f aca="true" t="shared" si="5" ref="H18:M18">SUM(H19:H20)</f>
        <v>4500</v>
      </c>
      <c r="I18" s="147">
        <f t="shared" si="5"/>
        <v>4500</v>
      </c>
      <c r="J18" s="247">
        <f t="shared" si="5"/>
        <v>1262.778</v>
      </c>
      <c r="K18" s="247">
        <f t="shared" si="5"/>
        <v>1262.778</v>
      </c>
      <c r="L18" s="247">
        <f t="shared" si="5"/>
        <v>1262.778</v>
      </c>
      <c r="M18" s="247">
        <f t="shared" si="5"/>
        <v>1262.778</v>
      </c>
      <c r="N18" s="206">
        <f t="shared" si="1"/>
        <v>1</v>
      </c>
      <c r="O18" s="77"/>
      <c r="P18" s="77"/>
      <c r="Q18" s="77"/>
      <c r="R18" s="77"/>
    </row>
    <row r="19" spans="1:18" ht="56.25">
      <c r="A19" s="71" t="s">
        <v>10</v>
      </c>
      <c r="B19" s="18" t="s">
        <v>223</v>
      </c>
      <c r="C19" s="72" t="s">
        <v>57</v>
      </c>
      <c r="D19" s="72" t="s">
        <v>149</v>
      </c>
      <c r="E19" s="72"/>
      <c r="F19" s="72" t="s">
        <v>150</v>
      </c>
      <c r="G19" s="17" t="s">
        <v>224</v>
      </c>
      <c r="H19" s="73">
        <f>+I19</f>
        <v>2000</v>
      </c>
      <c r="I19" s="73">
        <v>2000</v>
      </c>
      <c r="J19" s="190">
        <f>+K19</f>
        <v>925.187</v>
      </c>
      <c r="K19" s="190">
        <v>925.187</v>
      </c>
      <c r="L19" s="190">
        <f>+M19</f>
        <v>925.187</v>
      </c>
      <c r="M19" s="190">
        <v>925.187</v>
      </c>
      <c r="N19" s="195">
        <f t="shared" si="1"/>
        <v>1</v>
      </c>
      <c r="O19" s="74"/>
      <c r="P19" s="74"/>
      <c r="Q19" s="74"/>
      <c r="R19" s="74"/>
    </row>
    <row r="20" spans="1:18" ht="75">
      <c r="A20" s="71" t="s">
        <v>0</v>
      </c>
      <c r="B20" s="18" t="s">
        <v>225</v>
      </c>
      <c r="C20" s="72" t="s">
        <v>57</v>
      </c>
      <c r="D20" s="72" t="s">
        <v>149</v>
      </c>
      <c r="E20" s="72"/>
      <c r="F20" s="72" t="s">
        <v>150</v>
      </c>
      <c r="G20" s="17" t="s">
        <v>226</v>
      </c>
      <c r="H20" s="73">
        <f>+I20</f>
        <v>2500</v>
      </c>
      <c r="I20" s="73">
        <v>2500</v>
      </c>
      <c r="J20" s="190">
        <f>+K20</f>
        <v>337.591</v>
      </c>
      <c r="K20" s="190">
        <v>337.591</v>
      </c>
      <c r="L20" s="190">
        <f>+M20</f>
        <v>337.591</v>
      </c>
      <c r="M20" s="190">
        <v>337.591</v>
      </c>
      <c r="N20" s="195">
        <f t="shared" si="1"/>
        <v>1</v>
      </c>
      <c r="O20" s="74"/>
      <c r="P20" s="74"/>
      <c r="Q20" s="74"/>
      <c r="R20" s="74"/>
    </row>
    <row r="21" spans="1:18" ht="150">
      <c r="A21" s="75" t="s">
        <v>57</v>
      </c>
      <c r="B21" s="21" t="s">
        <v>360</v>
      </c>
      <c r="C21" s="72"/>
      <c r="D21" s="72"/>
      <c r="E21" s="72"/>
      <c r="F21" s="72"/>
      <c r="G21" s="72"/>
      <c r="H21" s="147">
        <f aca="true" t="shared" si="6" ref="H21:M21">SUM(H22:H31)</f>
        <v>99360</v>
      </c>
      <c r="I21" s="147">
        <f t="shared" si="6"/>
        <v>99360</v>
      </c>
      <c r="J21" s="147">
        <f t="shared" si="6"/>
        <v>10998.910779000002</v>
      </c>
      <c r="K21" s="147">
        <f t="shared" si="6"/>
        <v>10998.910779000002</v>
      </c>
      <c r="L21" s="247">
        <f t="shared" si="6"/>
        <v>1762.2259999999999</v>
      </c>
      <c r="M21" s="247">
        <f t="shared" si="6"/>
        <v>1762.2259999999999</v>
      </c>
      <c r="N21" s="207">
        <f t="shared" si="1"/>
        <v>0.160218228459911</v>
      </c>
      <c r="O21" s="74"/>
      <c r="P21" s="74"/>
      <c r="Q21" s="74"/>
      <c r="R21" s="74"/>
    </row>
    <row r="22" spans="1:18" ht="56.25">
      <c r="A22" s="71" t="s">
        <v>10</v>
      </c>
      <c r="B22" s="18" t="s">
        <v>361</v>
      </c>
      <c r="C22" s="72" t="s">
        <v>57</v>
      </c>
      <c r="D22" s="72" t="s">
        <v>58</v>
      </c>
      <c r="E22" s="72"/>
      <c r="F22" s="72" t="s">
        <v>143</v>
      </c>
      <c r="G22" s="72" t="s">
        <v>290</v>
      </c>
      <c r="H22" s="73">
        <f>+I22</f>
        <v>14990</v>
      </c>
      <c r="I22" s="73">
        <v>14990</v>
      </c>
      <c r="J22" s="90">
        <f>+K22</f>
        <v>2746.836</v>
      </c>
      <c r="K22" s="90">
        <v>2746.836</v>
      </c>
      <c r="L22" s="74"/>
      <c r="M22" s="74"/>
      <c r="N22" s="74"/>
      <c r="O22" s="74"/>
      <c r="P22" s="74"/>
      <c r="Q22" s="74"/>
      <c r="R22" s="74"/>
    </row>
    <row r="23" spans="1:18" ht="131.25">
      <c r="A23" s="71" t="s">
        <v>0</v>
      </c>
      <c r="B23" s="18" t="s">
        <v>289</v>
      </c>
      <c r="C23" s="72" t="s">
        <v>57</v>
      </c>
      <c r="D23" s="72" t="s">
        <v>135</v>
      </c>
      <c r="E23" s="72"/>
      <c r="F23" s="72" t="s">
        <v>143</v>
      </c>
      <c r="G23" s="72" t="s">
        <v>291</v>
      </c>
      <c r="H23" s="73">
        <f aca="true" t="shared" si="7" ref="H23:H31">+I23</f>
        <v>20000</v>
      </c>
      <c r="I23" s="73">
        <v>20000</v>
      </c>
      <c r="J23" s="90">
        <f aca="true" t="shared" si="8" ref="J23:J31">+K23</f>
        <v>768.543</v>
      </c>
      <c r="K23" s="90">
        <v>768.543</v>
      </c>
      <c r="L23" s="74"/>
      <c r="M23" s="74"/>
      <c r="N23" s="74"/>
      <c r="O23" s="74"/>
      <c r="P23" s="74"/>
      <c r="Q23" s="74"/>
      <c r="R23" s="74"/>
    </row>
    <row r="24" spans="1:18" ht="75">
      <c r="A24" s="71" t="s">
        <v>4</v>
      </c>
      <c r="B24" s="18" t="s">
        <v>155</v>
      </c>
      <c r="C24" s="72" t="s">
        <v>57</v>
      </c>
      <c r="D24" s="72" t="s">
        <v>105</v>
      </c>
      <c r="E24" s="72"/>
      <c r="F24" s="72" t="s">
        <v>143</v>
      </c>
      <c r="G24" s="72" t="s">
        <v>158</v>
      </c>
      <c r="H24" s="73">
        <f t="shared" si="7"/>
        <v>12853</v>
      </c>
      <c r="I24" s="73">
        <v>12853</v>
      </c>
      <c r="J24" s="90">
        <f t="shared" si="8"/>
        <v>129.836</v>
      </c>
      <c r="K24" s="90">
        <v>129.836</v>
      </c>
      <c r="L24" s="74"/>
      <c r="M24" s="74"/>
      <c r="N24" s="74"/>
      <c r="O24" s="74"/>
      <c r="P24" s="74"/>
      <c r="Q24" s="74"/>
      <c r="R24" s="74"/>
    </row>
    <row r="25" spans="1:18" ht="75">
      <c r="A25" s="71" t="s">
        <v>5</v>
      </c>
      <c r="B25" s="18" t="s">
        <v>156</v>
      </c>
      <c r="C25" s="72" t="s">
        <v>57</v>
      </c>
      <c r="D25" s="72" t="s">
        <v>157</v>
      </c>
      <c r="E25" s="72"/>
      <c r="F25" s="72" t="s">
        <v>143</v>
      </c>
      <c r="G25" s="72" t="s">
        <v>158</v>
      </c>
      <c r="H25" s="73">
        <f t="shared" si="7"/>
        <v>13200</v>
      </c>
      <c r="I25" s="73">
        <v>13200</v>
      </c>
      <c r="J25" s="90">
        <f t="shared" si="8"/>
        <v>115.5</v>
      </c>
      <c r="K25" s="90">
        <v>115.5</v>
      </c>
      <c r="L25" s="74"/>
      <c r="M25" s="74"/>
      <c r="N25" s="74"/>
      <c r="O25" s="74"/>
      <c r="P25" s="74"/>
      <c r="Q25" s="74"/>
      <c r="R25" s="74"/>
    </row>
    <row r="26" spans="1:18" ht="75">
      <c r="A26" s="71" t="s">
        <v>11</v>
      </c>
      <c r="B26" s="18" t="s">
        <v>299</v>
      </c>
      <c r="C26" s="72" t="s">
        <v>57</v>
      </c>
      <c r="D26" s="72" t="s">
        <v>66</v>
      </c>
      <c r="E26" s="72"/>
      <c r="F26" s="72" t="s">
        <v>64</v>
      </c>
      <c r="G26" s="72" t="s">
        <v>234</v>
      </c>
      <c r="H26" s="73">
        <f t="shared" si="7"/>
        <v>25662</v>
      </c>
      <c r="I26" s="73">
        <v>25662</v>
      </c>
      <c r="J26" s="90">
        <f t="shared" si="8"/>
        <v>282.624</v>
      </c>
      <c r="K26" s="90">
        <v>282.624</v>
      </c>
      <c r="L26" s="74"/>
      <c r="M26" s="74"/>
      <c r="N26" s="74"/>
      <c r="O26" s="74"/>
      <c r="P26" s="74"/>
      <c r="Q26" s="74"/>
      <c r="R26" s="74"/>
    </row>
    <row r="27" spans="1:18" ht="75">
      <c r="A27" s="71" t="s">
        <v>34</v>
      </c>
      <c r="B27" s="18" t="s">
        <v>185</v>
      </c>
      <c r="C27" s="72" t="s">
        <v>57</v>
      </c>
      <c r="D27" s="72" t="s">
        <v>157</v>
      </c>
      <c r="E27" s="72"/>
      <c r="F27" s="72" t="s">
        <v>150</v>
      </c>
      <c r="G27" s="72" t="s">
        <v>186</v>
      </c>
      <c r="H27" s="73">
        <f t="shared" si="7"/>
        <v>4000</v>
      </c>
      <c r="I27" s="73">
        <v>4000</v>
      </c>
      <c r="J27" s="90">
        <f t="shared" si="8"/>
        <v>1168.653779</v>
      </c>
      <c r="K27" s="90">
        <v>1168.653779</v>
      </c>
      <c r="L27" s="74"/>
      <c r="M27" s="74"/>
      <c r="N27" s="74"/>
      <c r="O27" s="74"/>
      <c r="P27" s="74"/>
      <c r="Q27" s="74"/>
      <c r="R27" s="74"/>
    </row>
    <row r="28" spans="1:18" ht="93.75">
      <c r="A28" s="71" t="s">
        <v>35</v>
      </c>
      <c r="B28" s="18" t="s">
        <v>176</v>
      </c>
      <c r="C28" s="72" t="s">
        <v>57</v>
      </c>
      <c r="D28" s="72" t="s">
        <v>65</v>
      </c>
      <c r="E28" s="72"/>
      <c r="F28" s="72" t="s">
        <v>150</v>
      </c>
      <c r="G28" s="72" t="s">
        <v>177</v>
      </c>
      <c r="H28" s="73">
        <f t="shared" si="7"/>
        <v>4335</v>
      </c>
      <c r="I28" s="73">
        <v>4335</v>
      </c>
      <c r="J28" s="90">
        <f t="shared" si="8"/>
        <v>466.714</v>
      </c>
      <c r="K28" s="90">
        <v>466.714</v>
      </c>
      <c r="L28" s="190">
        <f>+M28</f>
        <v>466.714</v>
      </c>
      <c r="M28" s="190">
        <v>466.714</v>
      </c>
      <c r="N28" s="246">
        <f>+L28/J28</f>
        <v>1</v>
      </c>
      <c r="O28" s="74"/>
      <c r="P28" s="74"/>
      <c r="Q28" s="74"/>
      <c r="R28" s="74"/>
    </row>
    <row r="29" spans="1:18" ht="75">
      <c r="A29" s="71" t="s">
        <v>36</v>
      </c>
      <c r="B29" s="18" t="s">
        <v>187</v>
      </c>
      <c r="C29" s="72" t="s">
        <v>57</v>
      </c>
      <c r="D29" s="72" t="s">
        <v>106</v>
      </c>
      <c r="E29" s="245"/>
      <c r="F29" s="72" t="s">
        <v>150</v>
      </c>
      <c r="G29" s="72" t="s">
        <v>188</v>
      </c>
      <c r="H29" s="73" t="str">
        <f t="shared" si="7"/>
        <v>4.000</v>
      </c>
      <c r="I29" s="73" t="s">
        <v>362</v>
      </c>
      <c r="J29" s="90">
        <f t="shared" si="8"/>
        <v>1816.395</v>
      </c>
      <c r="K29" s="90">
        <v>1816.395</v>
      </c>
      <c r="L29" s="245"/>
      <c r="M29" s="245"/>
      <c r="N29" s="245"/>
      <c r="O29" s="245"/>
      <c r="P29" s="245"/>
      <c r="Q29" s="245"/>
      <c r="R29" s="245"/>
    </row>
    <row r="30" spans="1:18" ht="75">
      <c r="A30" s="71" t="s">
        <v>37</v>
      </c>
      <c r="B30" s="18" t="s">
        <v>178</v>
      </c>
      <c r="C30" s="72" t="s">
        <v>57</v>
      </c>
      <c r="D30" s="72" t="s">
        <v>160</v>
      </c>
      <c r="E30" s="245"/>
      <c r="F30" s="72" t="s">
        <v>150</v>
      </c>
      <c r="G30" s="72" t="s">
        <v>179</v>
      </c>
      <c r="H30" s="73">
        <f t="shared" si="7"/>
        <v>4320</v>
      </c>
      <c r="I30" s="73">
        <v>4320</v>
      </c>
      <c r="J30" s="90">
        <f t="shared" si="8"/>
        <v>2208.297</v>
      </c>
      <c r="K30" s="90">
        <v>2208.297</v>
      </c>
      <c r="L30" s="245"/>
      <c r="M30" s="245"/>
      <c r="N30" s="245"/>
      <c r="O30" s="245"/>
      <c r="P30" s="245"/>
      <c r="Q30" s="245"/>
      <c r="R30" s="245"/>
    </row>
    <row r="31" spans="1:18" ht="75">
      <c r="A31" s="71" t="s">
        <v>93</v>
      </c>
      <c r="B31" s="18" t="s">
        <v>189</v>
      </c>
      <c r="C31" s="72" t="s">
        <v>57</v>
      </c>
      <c r="D31" s="72" t="s">
        <v>65</v>
      </c>
      <c r="E31" s="245"/>
      <c r="F31" s="72" t="s">
        <v>150</v>
      </c>
      <c r="G31" s="72" t="s">
        <v>190</v>
      </c>
      <c r="H31" s="73" t="str">
        <f t="shared" si="7"/>
        <v>4.525</v>
      </c>
      <c r="I31" s="73" t="s">
        <v>363</v>
      </c>
      <c r="J31" s="90">
        <f t="shared" si="8"/>
        <v>1295.512</v>
      </c>
      <c r="K31" s="90">
        <v>1295.512</v>
      </c>
      <c r="L31" s="90">
        <f>+M31</f>
        <v>1295.512</v>
      </c>
      <c r="M31" s="90">
        <v>1295.512</v>
      </c>
      <c r="N31" s="246">
        <f>+L31/J31</f>
        <v>1</v>
      </c>
      <c r="O31" s="245"/>
      <c r="P31" s="245"/>
      <c r="Q31" s="245"/>
      <c r="R31" s="245"/>
    </row>
    <row r="32" spans="1:18" ht="27.75" customHeight="1">
      <c r="A32" s="83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</row>
    <row r="33" spans="1:18" ht="27.75" customHeight="1">
      <c r="A33" s="83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</row>
    <row r="34" spans="1:18" ht="27.75" customHeight="1">
      <c r="A34" s="83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</row>
    <row r="35" spans="1:18" ht="27.75" customHeight="1">
      <c r="A35" s="83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</row>
    <row r="36" spans="1:18" ht="27.75" customHeight="1">
      <c r="A36" s="83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pans="1:18" ht="27.75" customHeight="1">
      <c r="A37" s="83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</row>
    <row r="38" spans="1:18" ht="27.75" customHeight="1">
      <c r="A38" s="83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</row>
    <row r="39" spans="1:18" ht="27.75" customHeight="1">
      <c r="A39" s="83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</row>
    <row r="40" spans="1:18" ht="27.75" customHeight="1">
      <c r="A40" s="83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</row>
    <row r="41" spans="1:18" ht="27.75" customHeight="1">
      <c r="A41" s="83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</row>
    <row r="42" spans="1:18" ht="27.75" customHeight="1">
      <c r="A42" s="83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</row>
    <row r="43" spans="1:18" ht="27.75" customHeight="1">
      <c r="A43" s="83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</row>
    <row r="44" spans="1:18" ht="27.75" customHeight="1">
      <c r="A44" s="83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</row>
    <row r="45" spans="1:18" ht="27.75" customHeight="1">
      <c r="A45" s="83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</row>
    <row r="46" spans="1:18" ht="27.75" customHeight="1">
      <c r="A46" s="83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</row>
    <row r="47" spans="1:18" ht="27.75" customHeight="1">
      <c r="A47" s="83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</row>
    <row r="48" spans="1:18" ht="27.75" customHeight="1">
      <c r="A48" s="83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</row>
    <row r="49" spans="1:18" ht="27.75" customHeight="1">
      <c r="A49" s="83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0" spans="1:18" ht="27.75" customHeight="1">
      <c r="A50" s="83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</row>
    <row r="51" spans="1:18" ht="27.75" customHeight="1">
      <c r="A51" s="83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</row>
    <row r="52" spans="1:18" ht="27.75" customHeight="1">
      <c r="A52" s="83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</row>
    <row r="53" spans="1:18" ht="27.75" customHeight="1">
      <c r="A53" s="83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</row>
    <row r="54" spans="1:18" ht="27.75" customHeight="1">
      <c r="A54" s="83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</row>
    <row r="55" spans="1:18" ht="27.75" customHeight="1">
      <c r="A55" s="83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</row>
    <row r="56" spans="1:18" ht="27.75" customHeight="1">
      <c r="A56" s="83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</row>
    <row r="57" spans="1:18" ht="27.75" customHeight="1">
      <c r="A57" s="83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</row>
    <row r="58" spans="1:18" ht="27.75" customHeight="1">
      <c r="A58" s="83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</row>
    <row r="59" spans="1:18" ht="27.75" customHeight="1">
      <c r="A59" s="83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</row>
    <row r="60" spans="1:18" ht="27.75" customHeight="1">
      <c r="A60" s="83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</row>
    <row r="61" spans="1:18" ht="27.75" customHeight="1">
      <c r="A61" s="83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</row>
    <row r="62" spans="1:18" ht="27.75" customHeight="1">
      <c r="A62" s="83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</row>
    <row r="63" spans="1:18" ht="27.75" customHeight="1">
      <c r="A63" s="83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</row>
    <row r="64" spans="1:18" ht="27.75" customHeight="1">
      <c r="A64" s="83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</row>
    <row r="65" spans="1:18" ht="27.75" customHeight="1">
      <c r="A65" s="83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</row>
    <row r="66" spans="1:18" ht="27.75" customHeight="1">
      <c r="A66" s="83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</row>
    <row r="67" spans="1:18" ht="27.75" customHeight="1">
      <c r="A67" s="83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</row>
    <row r="68" spans="1:18" ht="27.75" customHeight="1">
      <c r="A68" s="83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</row>
    <row r="69" spans="1:18" ht="27.75" customHeight="1">
      <c r="A69" s="83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</row>
    <row r="70" spans="1:18" ht="27.75" customHeight="1">
      <c r="A70" s="83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</row>
    <row r="71" spans="1:18" ht="27.75" customHeight="1">
      <c r="A71" s="83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</row>
    <row r="72" spans="1:18" ht="27.75" customHeight="1">
      <c r="A72" s="83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</row>
    <row r="73" spans="1:18" ht="27.75" customHeight="1">
      <c r="A73" s="83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</row>
    <row r="74" spans="1:18" ht="27.75" customHeight="1">
      <c r="A74" s="83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</row>
    <row r="75" spans="1:18" ht="27.75" customHeight="1">
      <c r="A75" s="83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</row>
    <row r="76" spans="1:18" ht="27.75" customHeight="1">
      <c r="A76" s="83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</row>
    <row r="77" spans="1:18" ht="27.75" customHeight="1">
      <c r="A77" s="83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</row>
    <row r="78" spans="1:18" ht="27.75" customHeight="1">
      <c r="A78" s="83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</row>
    <row r="79" spans="1:18" ht="27.75" customHeight="1">
      <c r="A79" s="83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</row>
    <row r="80" spans="1:18" ht="27.75" customHeight="1">
      <c r="A80" s="83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</row>
    <row r="81" spans="1:18" ht="27.75" customHeight="1">
      <c r="A81" s="83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</row>
    <row r="82" spans="1:18" ht="27.75" customHeight="1">
      <c r="A82" s="83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</row>
    <row r="83" spans="1:18" ht="27.75" customHeight="1">
      <c r="A83" s="83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</row>
    <row r="84" spans="1:18" ht="27.75" customHeight="1">
      <c r="A84" s="83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27.75" customHeight="1">
      <c r="A85" s="83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</row>
    <row r="86" spans="1:18" ht="27.75" customHeight="1">
      <c r="A86" s="83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</row>
    <row r="87" spans="1:18" ht="27.75" customHeight="1">
      <c r="A87" s="83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</row>
    <row r="88" spans="1:18" ht="27.75" customHeight="1">
      <c r="A88" s="83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</row>
    <row r="89" spans="1:18" ht="27.75" customHeight="1">
      <c r="A89" s="83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</row>
    <row r="90" spans="1:18" ht="27.75" customHeight="1">
      <c r="A90" s="83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</row>
    <row r="91" spans="1:18" ht="27.75" customHeight="1">
      <c r="A91" s="83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</row>
    <row r="92" spans="1:18" ht="27.75" customHeight="1">
      <c r="A92" s="83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</row>
    <row r="93" spans="1:18" ht="27.75" customHeight="1">
      <c r="A93" s="83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</row>
    <row r="94" spans="1:18" ht="27.75" customHeight="1">
      <c r="A94" s="83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</row>
    <row r="95" spans="1:18" ht="27.75" customHeight="1">
      <c r="A95" s="83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</row>
    <row r="96" spans="1:18" ht="27.75" customHeight="1">
      <c r="A96" s="83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</row>
    <row r="97" spans="1:18" ht="27.75" customHeight="1">
      <c r="A97" s="83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</row>
    <row r="98" spans="1:18" ht="27.75" customHeight="1">
      <c r="A98" s="83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</row>
    <row r="99" spans="1:18" ht="27.75" customHeight="1">
      <c r="A99" s="83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</row>
    <row r="100" spans="1:18" ht="27.75" customHeight="1">
      <c r="A100" s="83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</row>
    <row r="101" spans="1:18" ht="27.75" customHeight="1">
      <c r="A101" s="83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</row>
    <row r="102" spans="1:18" ht="27.75" customHeight="1">
      <c r="A102" s="83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</row>
    <row r="103" spans="1:18" ht="27.75" customHeight="1">
      <c r="A103" s="83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</row>
    <row r="104" spans="1:18" ht="27.75" customHeight="1">
      <c r="A104" s="83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</row>
    <row r="105" spans="1:18" ht="27.75" customHeight="1">
      <c r="A105" s="83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</row>
    <row r="106" spans="1:18" ht="27.75" customHeight="1">
      <c r="A106" s="83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</row>
    <row r="107" spans="1:18" ht="27.75" customHeight="1">
      <c r="A107" s="83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</row>
    <row r="108" spans="1:18" ht="27.75" customHeight="1">
      <c r="A108" s="83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</row>
    <row r="109" spans="1:18" ht="27.75" customHeight="1">
      <c r="A109" s="83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</row>
    <row r="110" spans="1:18" ht="27.75" customHeight="1">
      <c r="A110" s="83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</row>
    <row r="111" spans="1:18" ht="27.75" customHeight="1">
      <c r="A111" s="83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</row>
    <row r="112" spans="1:18" ht="27.75" customHeight="1">
      <c r="A112" s="83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</row>
    <row r="113" spans="1:18" ht="27.75" customHeight="1">
      <c r="A113" s="83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</row>
    <row r="114" spans="1:18" ht="27.75" customHeight="1">
      <c r="A114" s="83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</row>
    <row r="115" spans="1:18" ht="27.75" customHeight="1">
      <c r="A115" s="83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</row>
    <row r="116" spans="1:18" ht="27.75" customHeight="1">
      <c r="A116" s="83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</row>
    <row r="117" spans="1:18" ht="27.75" customHeight="1">
      <c r="A117" s="83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</row>
    <row r="118" spans="1:18" ht="27.75" customHeight="1">
      <c r="A118" s="83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</row>
    <row r="119" spans="1:18" ht="27.75" customHeight="1">
      <c r="A119" s="83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</row>
    <row r="120" spans="1:18" ht="27.75" customHeight="1">
      <c r="A120" s="83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</row>
    <row r="121" spans="1:18" ht="27.75" customHeight="1">
      <c r="A121" s="83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</row>
    <row r="122" spans="1:18" ht="27.75" customHeight="1">
      <c r="A122" s="83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</row>
    <row r="123" spans="1:18" ht="27.75" customHeight="1">
      <c r="A123" s="83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</row>
    <row r="124" spans="1:18" ht="27.75" customHeight="1">
      <c r="A124" s="83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</row>
    <row r="125" spans="1:18" ht="27.75" customHeight="1">
      <c r="A125" s="83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</row>
    <row r="126" spans="1:18" ht="27.75" customHeight="1">
      <c r="A126" s="83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</row>
    <row r="127" spans="1:18" ht="27.75" customHeight="1">
      <c r="A127" s="83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</row>
    <row r="128" spans="1:18" ht="27.75" customHeight="1">
      <c r="A128" s="83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</row>
    <row r="129" spans="1:18" ht="27.75" customHeight="1">
      <c r="A129" s="83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</row>
    <row r="130" spans="1:18" ht="27.75" customHeight="1">
      <c r="A130" s="83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</row>
    <row r="131" spans="1:18" ht="27.75" customHeight="1">
      <c r="A131" s="83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</row>
    <row r="132" spans="1:18" ht="27.75" customHeight="1">
      <c r="A132" s="83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</row>
    <row r="133" spans="1:18" ht="27.75" customHeight="1">
      <c r="A133" s="83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</row>
    <row r="134" spans="1:18" ht="27.75" customHeight="1">
      <c r="A134" s="83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</row>
    <row r="135" spans="1:18" ht="27.75" customHeight="1">
      <c r="A135" s="83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</row>
    <row r="136" spans="1:18" ht="27.75" customHeight="1">
      <c r="A136" s="83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</row>
    <row r="137" spans="1:18" ht="27.75" customHeight="1">
      <c r="A137" s="83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</row>
    <row r="138" spans="1:18" ht="27.75" customHeight="1">
      <c r="A138" s="83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</row>
    <row r="139" spans="1:18" ht="27.75" customHeight="1">
      <c r="A139" s="83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</row>
    <row r="140" spans="1:18" ht="27.75" customHeight="1">
      <c r="A140" s="83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</row>
    <row r="141" spans="1:18" ht="27.75" customHeight="1">
      <c r="A141" s="83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</row>
    <row r="142" spans="1:18" ht="27.75" customHeight="1">
      <c r="A142" s="83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</row>
    <row r="143" spans="1:18" ht="27.75" customHeight="1">
      <c r="A143" s="83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</row>
    <row r="144" spans="1:18" ht="27.75" customHeight="1">
      <c r="A144" s="83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</row>
    <row r="145" spans="1:18" ht="27.75" customHeight="1">
      <c r="A145" s="83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</row>
    <row r="146" spans="1:18" ht="27.75" customHeight="1">
      <c r="A146" s="83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</row>
    <row r="147" spans="1:18" ht="27.75" customHeight="1">
      <c r="A147" s="83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</row>
    <row r="148" spans="1:18" ht="27.75" customHeight="1">
      <c r="A148" s="83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</row>
    <row r="149" spans="1:18" ht="27.75" customHeight="1">
      <c r="A149" s="83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</row>
    <row r="150" spans="1:18" ht="27.75" customHeight="1">
      <c r="A150" s="83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</row>
    <row r="151" spans="1:18" ht="27.75" customHeight="1">
      <c r="A151" s="83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</row>
    <row r="152" spans="1:18" ht="27.75" customHeight="1">
      <c r="A152" s="83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</row>
    <row r="153" spans="1:18" ht="27.75" customHeight="1">
      <c r="A153" s="83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</row>
    <row r="154" spans="1:18" ht="27.75" customHeight="1">
      <c r="A154" s="83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</row>
    <row r="155" spans="1:18" ht="27.75" customHeight="1">
      <c r="A155" s="83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</row>
    <row r="156" spans="1:18" ht="27.75" customHeight="1">
      <c r="A156" s="83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</row>
    <row r="157" spans="1:18" ht="27.75" customHeight="1">
      <c r="A157" s="83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</row>
    <row r="158" spans="1:18" ht="27.75" customHeight="1">
      <c r="A158" s="83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</row>
    <row r="159" spans="1:18" ht="27.75" customHeight="1">
      <c r="A159" s="83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</row>
    <row r="160" spans="1:18" ht="27.75" customHeight="1">
      <c r="A160" s="83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</row>
    <row r="161" spans="1:18" ht="27.75" customHeight="1">
      <c r="A161" s="83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</row>
    <row r="162" spans="1:18" ht="27.75" customHeight="1">
      <c r="A162" s="83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</row>
    <row r="163" spans="1:18" ht="27.75" customHeight="1">
      <c r="A163" s="83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</row>
    <row r="164" spans="1:18" ht="27.75" customHeight="1">
      <c r="A164" s="83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</row>
    <row r="165" spans="1:18" ht="27.75" customHeight="1">
      <c r="A165" s="83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</row>
    <row r="166" spans="1:18" ht="27.75" customHeight="1">
      <c r="A166" s="83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</row>
    <row r="167" spans="1:18" ht="27.75" customHeight="1">
      <c r="A167" s="83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</row>
    <row r="168" spans="1:18" ht="27.75" customHeight="1">
      <c r="A168" s="83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</row>
    <row r="169" spans="1:18" ht="27.75" customHeight="1">
      <c r="A169" s="83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</row>
    <row r="170" spans="1:18" ht="27.75" customHeight="1">
      <c r="A170" s="83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</row>
    <row r="171" spans="1:18" ht="27.75" customHeight="1">
      <c r="A171" s="83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</row>
    <row r="172" spans="1:18" ht="27.75" customHeight="1">
      <c r="A172" s="83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</row>
    <row r="173" spans="1:18" ht="27.75" customHeight="1">
      <c r="A173" s="83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</row>
    <row r="174" spans="1:18" ht="27.75" customHeight="1">
      <c r="A174" s="83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</row>
    <row r="175" spans="1:18" ht="27.75" customHeight="1">
      <c r="A175" s="83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</row>
    <row r="176" spans="1:18" ht="27.75" customHeight="1">
      <c r="A176" s="83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</row>
    <row r="177" spans="1:18" ht="27.75" customHeight="1">
      <c r="A177" s="83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</row>
    <row r="178" spans="1:18" ht="27.75" customHeight="1">
      <c r="A178" s="83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</row>
    <row r="179" spans="1:18" ht="27.75" customHeight="1">
      <c r="A179" s="83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</row>
    <row r="180" spans="1:18" ht="27.75" customHeight="1">
      <c r="A180" s="83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</row>
    <row r="181" spans="1:18" ht="27.75" customHeight="1">
      <c r="A181" s="83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</row>
    <row r="182" spans="1:18" ht="27.75" customHeight="1">
      <c r="A182" s="83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</row>
    <row r="183" spans="1:18" ht="27.75" customHeight="1">
      <c r="A183" s="83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</row>
    <row r="184" spans="1:18" ht="27.75" customHeight="1">
      <c r="A184" s="83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</row>
    <row r="185" spans="1:18" ht="27.75" customHeight="1">
      <c r="A185" s="83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</row>
    <row r="186" spans="1:18" ht="27.75" customHeight="1">
      <c r="A186" s="83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</row>
    <row r="187" spans="1:18" ht="27.75" customHeight="1">
      <c r="A187" s="83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</row>
    <row r="188" spans="1:18" ht="27.75" customHeight="1">
      <c r="A188" s="83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</row>
    <row r="189" spans="1:18" ht="27.75" customHeight="1">
      <c r="A189" s="83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</row>
    <row r="190" spans="1:18" ht="27.75" customHeight="1">
      <c r="A190" s="83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</row>
    <row r="191" spans="1:18" ht="27.75" customHeight="1">
      <c r="A191" s="83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</row>
    <row r="192" spans="1:18" ht="27.75" customHeight="1">
      <c r="A192" s="83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</row>
    <row r="193" spans="1:18" ht="27.75" customHeight="1">
      <c r="A193" s="83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</row>
    <row r="194" spans="1:18" ht="27.75" customHeight="1">
      <c r="A194" s="83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</row>
    <row r="195" spans="1:18" ht="27.75" customHeight="1">
      <c r="A195" s="83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</row>
    <row r="196" spans="1:18" ht="27.75" customHeight="1">
      <c r="A196" s="83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</row>
    <row r="197" spans="1:18" ht="27.75" customHeight="1">
      <c r="A197" s="83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</row>
    <row r="198" spans="1:18" ht="27.75" customHeight="1">
      <c r="A198" s="83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</row>
    <row r="199" spans="1:18" ht="27.75" customHeight="1">
      <c r="A199" s="83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</row>
    <row r="200" spans="1:18" ht="27.75" customHeight="1">
      <c r="A200" s="83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</row>
    <row r="201" spans="1:18" ht="27.75" customHeight="1">
      <c r="A201" s="83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</row>
    <row r="202" spans="1:18" ht="27.75" customHeight="1">
      <c r="A202" s="83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</row>
    <row r="203" spans="1:18" ht="27.75" customHeight="1">
      <c r="A203" s="83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</row>
    <row r="204" spans="1:18" ht="27.75" customHeight="1">
      <c r="A204" s="83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</row>
    <row r="205" spans="1:18" ht="27.75" customHeight="1">
      <c r="A205" s="83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</row>
    <row r="206" spans="1:18" ht="27.75" customHeight="1">
      <c r="A206" s="83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</row>
    <row r="207" spans="1:18" ht="27.75" customHeight="1">
      <c r="A207" s="83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</row>
    <row r="208" spans="1:18" ht="27.75" customHeight="1">
      <c r="A208" s="83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</row>
    <row r="209" spans="1:18" ht="27.75" customHeight="1">
      <c r="A209" s="83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</row>
    <row r="210" spans="1:18" ht="27.75" customHeight="1">
      <c r="A210" s="83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</row>
    <row r="211" spans="1:18" ht="27.75" customHeight="1">
      <c r="A211" s="83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</row>
    <row r="212" spans="1:18" ht="27.75" customHeight="1">
      <c r="A212" s="83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</row>
    <row r="213" spans="1:18" ht="27.75" customHeight="1">
      <c r="A213" s="83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</row>
    <row r="214" spans="1:18" ht="27.75" customHeight="1">
      <c r="A214" s="83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</row>
    <row r="215" spans="1:18" ht="27.75" customHeight="1">
      <c r="A215" s="83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</row>
    <row r="216" spans="1:18" ht="27.75" customHeight="1">
      <c r="A216" s="83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</row>
    <row r="217" spans="1:18" ht="27.75" customHeight="1">
      <c r="A217" s="83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</row>
    <row r="218" spans="1:18" ht="27.75" customHeight="1">
      <c r="A218" s="83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</row>
    <row r="219" spans="1:18" ht="27.75" customHeight="1">
      <c r="A219" s="83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</row>
    <row r="220" spans="1:18" ht="27.75" customHeight="1">
      <c r="A220" s="83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</row>
    <row r="221" spans="1:18" ht="27.75" customHeight="1">
      <c r="A221" s="83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</row>
    <row r="222" spans="1:18" ht="27.75" customHeight="1">
      <c r="A222" s="83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</row>
    <row r="223" spans="1:18" ht="27.75" customHeight="1">
      <c r="A223" s="83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</row>
    <row r="224" spans="1:18" ht="27.75" customHeight="1">
      <c r="A224" s="83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</row>
    <row r="225" spans="1:18" ht="27.75" customHeight="1">
      <c r="A225" s="83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</row>
    <row r="226" spans="1:18" ht="27.75" customHeight="1">
      <c r="A226" s="83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</row>
    <row r="227" spans="1:18" ht="27.75" customHeight="1">
      <c r="A227" s="83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</row>
    <row r="228" spans="1:18" ht="27.75" customHeight="1">
      <c r="A228" s="83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</row>
    <row r="229" spans="1:18" ht="27.75" customHeight="1">
      <c r="A229" s="83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</row>
    <row r="230" spans="1:18" ht="27.75" customHeight="1">
      <c r="A230" s="83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</row>
    <row r="231" spans="1:18" ht="27.75" customHeight="1">
      <c r="A231" s="83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</row>
    <row r="232" spans="1:18" ht="27.75" customHeight="1">
      <c r="A232" s="83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</row>
    <row r="233" spans="1:18" ht="27.75" customHeight="1">
      <c r="A233" s="83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</row>
    <row r="234" spans="1:18" ht="27.75" customHeight="1">
      <c r="A234" s="83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</row>
    <row r="235" spans="1:18" ht="27.75" customHeight="1">
      <c r="A235" s="83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</row>
    <row r="236" spans="1:18" ht="27.75" customHeight="1">
      <c r="A236" s="83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</row>
    <row r="237" spans="1:18" ht="27.75" customHeight="1">
      <c r="A237" s="83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</row>
    <row r="238" spans="1:18" ht="27.75" customHeight="1">
      <c r="A238" s="83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</row>
    <row r="239" spans="1:18" ht="27.75" customHeight="1">
      <c r="A239" s="83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</row>
    <row r="240" spans="1:18" ht="27.75" customHeight="1">
      <c r="A240" s="83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</row>
    <row r="241" spans="1:18" ht="27.75" customHeight="1">
      <c r="A241" s="83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</row>
    <row r="242" spans="1:18" ht="27.75" customHeight="1">
      <c r="A242" s="83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</row>
    <row r="243" spans="1:18" ht="27.75" customHeight="1">
      <c r="A243" s="83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</row>
    <row r="244" spans="1:18" ht="27.75" customHeight="1">
      <c r="A244" s="83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</row>
    <row r="245" spans="1:18" ht="27.75" customHeight="1">
      <c r="A245" s="83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</row>
    <row r="246" spans="1:18" ht="27.75" customHeight="1">
      <c r="A246" s="83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</row>
    <row r="247" spans="1:18" ht="27.75" customHeight="1">
      <c r="A247" s="83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</row>
    <row r="248" spans="1:18" ht="27.75" customHeight="1">
      <c r="A248" s="83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</row>
    <row r="249" spans="1:18" ht="27.75" customHeight="1">
      <c r="A249" s="83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</row>
    <row r="250" spans="1:18" ht="27.75" customHeight="1">
      <c r="A250" s="83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</row>
    <row r="251" spans="1:18" ht="27.75" customHeight="1">
      <c r="A251" s="83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</row>
    <row r="252" spans="1:18" ht="27.75" customHeight="1">
      <c r="A252" s="83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</row>
    <row r="253" spans="1:18" ht="27.75" customHeight="1">
      <c r="A253" s="83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</row>
    <row r="254" spans="1:18" ht="27.75" customHeight="1">
      <c r="A254" s="83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</row>
    <row r="255" spans="1:18" ht="27.75" customHeight="1">
      <c r="A255" s="83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</row>
    <row r="256" spans="1:18" ht="27.75" customHeight="1">
      <c r="A256" s="83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</row>
    <row r="257" spans="1:18" ht="27.75" customHeight="1">
      <c r="A257" s="83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</row>
    <row r="258" spans="1:18" ht="27.75" customHeight="1">
      <c r="A258" s="83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</row>
    <row r="259" spans="1:18" ht="27.75" customHeight="1">
      <c r="A259" s="83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</row>
    <row r="260" spans="1:18" ht="27.75" customHeight="1">
      <c r="A260" s="83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</row>
    <row r="261" spans="1:18" ht="27.75" customHeight="1">
      <c r="A261" s="83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</row>
    <row r="262" spans="1:18" ht="27.75" customHeight="1">
      <c r="A262" s="83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</row>
    <row r="263" spans="1:18" ht="27.75" customHeight="1">
      <c r="A263" s="83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</row>
    <row r="264" spans="1:18" ht="27.75" customHeight="1">
      <c r="A264" s="83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</row>
    <row r="265" spans="1:18" ht="27.75" customHeight="1">
      <c r="A265" s="83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</row>
    <row r="266" spans="1:18" ht="27.75" customHeight="1">
      <c r="A266" s="83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</row>
    <row r="267" spans="1:18" ht="27.75" customHeight="1">
      <c r="A267" s="83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</row>
    <row r="268" spans="1:18" ht="27.75" customHeight="1">
      <c r="A268" s="83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</row>
    <row r="269" spans="1:18" ht="27.75" customHeight="1">
      <c r="A269" s="83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</row>
    <row r="270" spans="1:18" ht="27.75" customHeight="1">
      <c r="A270" s="83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</row>
    <row r="271" spans="1:18" ht="27.75" customHeight="1">
      <c r="A271" s="83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</row>
    <row r="272" spans="1:18" ht="27.75" customHeight="1">
      <c r="A272" s="83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</row>
    <row r="273" spans="1:18" ht="27.75" customHeight="1">
      <c r="A273" s="83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</row>
    <row r="274" spans="1:18" ht="27.75" customHeight="1">
      <c r="A274" s="83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</row>
    <row r="275" spans="1:18" ht="27.75" customHeight="1">
      <c r="A275" s="83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</row>
    <row r="276" spans="1:18" ht="27.75" customHeight="1">
      <c r="A276" s="83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</row>
    <row r="277" spans="1:18" ht="27.75" customHeight="1">
      <c r="A277" s="83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</row>
    <row r="278" spans="1:18" ht="27.75" customHeight="1">
      <c r="A278" s="83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</row>
    <row r="279" spans="1:18" ht="27.75" customHeight="1">
      <c r="A279" s="83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</row>
    <row r="280" spans="1:18" ht="27.75" customHeight="1">
      <c r="A280" s="83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</row>
    <row r="281" spans="1:18" ht="27.75" customHeight="1">
      <c r="A281" s="83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</row>
    <row r="282" spans="1:18" ht="27.75" customHeight="1">
      <c r="A282" s="83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</row>
    <row r="283" spans="1:18" ht="27.75" customHeight="1">
      <c r="A283" s="83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</row>
    <row r="284" spans="1:18" ht="27.75" customHeight="1">
      <c r="A284" s="83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</row>
    <row r="285" spans="1:18" ht="27.75" customHeight="1">
      <c r="A285" s="83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</row>
    <row r="286" spans="1:18" ht="27.75" customHeight="1">
      <c r="A286" s="83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</row>
    <row r="287" spans="1:18" ht="27.75" customHeight="1">
      <c r="A287" s="83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</row>
    <row r="288" spans="1:18" ht="27.75" customHeight="1">
      <c r="A288" s="83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</row>
    <row r="289" spans="1:18" ht="27.75" customHeight="1">
      <c r="A289" s="83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</row>
    <row r="290" spans="1:18" ht="27.75" customHeight="1">
      <c r="A290" s="83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</row>
    <row r="291" spans="1:18" ht="27.75" customHeight="1">
      <c r="A291" s="83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</row>
    <row r="292" spans="1:18" ht="27.75" customHeight="1">
      <c r="A292" s="83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</row>
    <row r="293" spans="1:18" ht="27.75" customHeight="1">
      <c r="A293" s="83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</row>
    <row r="294" spans="1:18" ht="27.75" customHeight="1">
      <c r="A294" s="83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</row>
    <row r="295" spans="1:18" ht="27.75" customHeight="1">
      <c r="A295" s="83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</row>
    <row r="296" spans="1:18" ht="27.75" customHeight="1">
      <c r="A296" s="83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</row>
    <row r="297" spans="1:18" ht="27.75" customHeight="1">
      <c r="A297" s="83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</row>
    <row r="298" spans="1:18" ht="27.75" customHeight="1">
      <c r="A298" s="83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</row>
    <row r="299" spans="1:18" ht="27.75" customHeight="1">
      <c r="A299" s="83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</row>
    <row r="300" spans="1:18" ht="27.75" customHeight="1">
      <c r="A300" s="83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</row>
    <row r="301" spans="1:18" ht="27.75" customHeight="1">
      <c r="A301" s="83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</row>
    <row r="302" spans="1:18" ht="27.75" customHeight="1">
      <c r="A302" s="83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</row>
    <row r="303" spans="1:18" ht="27.75" customHeight="1">
      <c r="A303" s="83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</row>
    <row r="304" spans="1:18" ht="27.75" customHeight="1">
      <c r="A304" s="83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</row>
    <row r="305" spans="1:18" ht="27.75" customHeight="1">
      <c r="A305" s="83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</row>
    <row r="306" spans="1:18" ht="27.75" customHeight="1">
      <c r="A306" s="83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</row>
    <row r="307" spans="1:18" ht="27.75" customHeight="1">
      <c r="A307" s="83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</row>
    <row r="308" spans="1:18" ht="27.75" customHeight="1">
      <c r="A308" s="83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</row>
    <row r="309" spans="1:18" ht="27.75" customHeight="1">
      <c r="A309" s="83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</row>
    <row r="310" spans="1:18" ht="27.75" customHeight="1">
      <c r="A310" s="83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</row>
    <row r="311" spans="1:18" ht="27.75" customHeight="1">
      <c r="A311" s="83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</row>
    <row r="312" spans="1:18" ht="27.75" customHeight="1">
      <c r="A312" s="83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</row>
    <row r="313" spans="1:18" ht="27.75" customHeight="1">
      <c r="A313" s="83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</row>
    <row r="314" spans="1:18" ht="27.75" customHeight="1">
      <c r="A314" s="83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</row>
    <row r="315" spans="1:18" ht="27.75" customHeight="1">
      <c r="A315" s="83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</row>
    <row r="316" spans="1:18" ht="27.75" customHeight="1">
      <c r="A316" s="83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</row>
    <row r="317" spans="1:18" ht="27.75" customHeight="1">
      <c r="A317" s="83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</row>
    <row r="318" spans="1:18" ht="27.75" customHeight="1">
      <c r="A318" s="83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</row>
    <row r="319" spans="1:18" ht="27.75" customHeight="1">
      <c r="A319" s="83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</row>
    <row r="320" spans="1:18" ht="27.75" customHeight="1">
      <c r="A320" s="83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</row>
    <row r="321" spans="1:18" ht="27.75" customHeight="1">
      <c r="A321" s="83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</row>
    <row r="322" spans="1:18" ht="27.75" customHeight="1">
      <c r="A322" s="83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</row>
    <row r="323" spans="1:18" ht="27.75" customHeight="1">
      <c r="A323" s="83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</row>
    <row r="324" spans="1:18" ht="27.75" customHeight="1">
      <c r="A324" s="83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</row>
    <row r="325" spans="1:18" ht="27.75" customHeight="1">
      <c r="A325" s="83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</row>
    <row r="326" spans="1:18" ht="27.75" customHeight="1">
      <c r="A326" s="83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</row>
    <row r="327" spans="1:18" ht="27.75" customHeight="1">
      <c r="A327" s="83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</row>
    <row r="328" spans="1:18" ht="27.75" customHeight="1">
      <c r="A328" s="83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</row>
    <row r="329" spans="1:18" ht="27.75" customHeight="1">
      <c r="A329" s="83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</row>
    <row r="330" spans="1:18" ht="27.75" customHeight="1">
      <c r="A330" s="83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</row>
    <row r="331" spans="1:18" ht="27.75" customHeight="1">
      <c r="A331" s="83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</row>
    <row r="332" spans="1:18" ht="27.75" customHeight="1">
      <c r="A332" s="83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</row>
    <row r="333" spans="1:18" ht="27.75" customHeight="1">
      <c r="A333" s="83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</row>
    <row r="334" spans="1:18" ht="27.75" customHeight="1">
      <c r="A334" s="83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</row>
    <row r="335" spans="1:18" ht="27.75" customHeight="1">
      <c r="A335" s="83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</row>
    <row r="336" spans="1:18" ht="27.75" customHeight="1">
      <c r="A336" s="83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</row>
    <row r="337" spans="1:18" ht="27.75" customHeight="1">
      <c r="A337" s="83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</row>
  </sheetData>
  <sheetProtection/>
  <mergeCells count="20">
    <mergeCell ref="C5:C7"/>
    <mergeCell ref="H6:I6"/>
    <mergeCell ref="A1:R1"/>
    <mergeCell ref="A2:R2"/>
    <mergeCell ref="A3:R3"/>
    <mergeCell ref="A4:R4"/>
    <mergeCell ref="A5:A7"/>
    <mergeCell ref="B5:B7"/>
    <mergeCell ref="F5:F7"/>
    <mergeCell ref="D5:D7"/>
    <mergeCell ref="R5:R7"/>
    <mergeCell ref="E5:E7"/>
    <mergeCell ref="J5:Q5"/>
    <mergeCell ref="N6:N7"/>
    <mergeCell ref="Q6:Q7"/>
    <mergeCell ref="G5:I5"/>
    <mergeCell ref="J6:K6"/>
    <mergeCell ref="O6:P6"/>
    <mergeCell ref="G6:G7"/>
    <mergeCell ref="L6:M6"/>
  </mergeCells>
  <printOptions/>
  <pageMargins left="0.7" right="0.7" top="0.75" bottom="0.75" header="0.3" footer="0.3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2024-06-08T03:42:50Z</cp:lastPrinted>
  <dcterms:created xsi:type="dcterms:W3CDTF">2011-09-23T07:23:18Z</dcterms:created>
  <dcterms:modified xsi:type="dcterms:W3CDTF">2024-06-08T03:42:54Z</dcterms:modified>
  <cp:category/>
  <cp:version/>
  <cp:contentType/>
  <cp:contentStatus/>
</cp:coreProperties>
</file>