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firstSheet="1" activeTab="5"/>
  </bookViews>
  <sheets>
    <sheet name="Điều chỉnh KH 2023 (NSTW)" sheetId="1" r:id="rId1"/>
    <sheet name="Điều chỉnh 2021-2025 (NSTW)" sheetId="2" r:id="rId2"/>
    <sheet name="Bổ sung NTM 2021-2025" sheetId="3" r:id="rId3"/>
    <sheet name="Kinh tế tập thể (NTM)" sheetId="4" r:id="rId4"/>
    <sheet name="Điều chỉnh KH 2023 (NSĐP)" sheetId="5" r:id="rId5"/>
    <sheet name="Điều chỉnh 2021-2025 (NSĐP)" sheetId="6" r:id="rId6"/>
    <sheet name="Sheet1" sheetId="7" r:id="rId7"/>
  </sheets>
  <definedNames>
    <definedName name="_xlnm.Print_Area" localSheetId="2">'Bổ sung NTM 2021-2025'!$A$1:$P$23</definedName>
    <definedName name="_xlnm.Print_Area" localSheetId="4">'Điều chỉnh KH 2023 (NSĐP)'!$A$1:$K$11</definedName>
    <definedName name="_xlnm.Print_Titles" localSheetId="5">'Điều chỉnh 2021-2025 (NSĐP)'!$5:$8</definedName>
    <definedName name="_xlnm.Print_Titles" localSheetId="1">'Điều chỉnh 2021-2025 (NSTW)'!$5:$8</definedName>
    <definedName name="_xlnm.Print_Titles" localSheetId="0">'Điều chỉnh KH 2023 (NSTW)'!$5:$6</definedName>
  </definedNames>
  <calcPr fullCalcOnLoad="1"/>
</workbook>
</file>

<file path=xl/sharedStrings.xml><?xml version="1.0" encoding="utf-8"?>
<sst xmlns="http://schemas.openxmlformats.org/spreadsheetml/2006/main" count="314" uniqueCount="183">
  <si>
    <t>Tổng số (tất cả các nguồn vốn)</t>
  </si>
  <si>
    <t>Danh mục dự án</t>
  </si>
  <si>
    <t>Trong đó: NSTW</t>
  </si>
  <si>
    <t>TT</t>
  </si>
  <si>
    <t>Quyết định đầu tư</t>
  </si>
  <si>
    <t>Ghi chú</t>
  </si>
  <si>
    <t>A</t>
  </si>
  <si>
    <t>Chương trình mục tiêu quốc gia phát triển kinh tế - xã hội vùng đồng bào dân tộc thiểu số và miền núi</t>
  </si>
  <si>
    <t>Trong đó: NSĐP</t>
  </si>
  <si>
    <t>Các dự án hoàn thành, bàn giao, đưa vào sử dụng đến ngày 31/12/2023</t>
  </si>
  <si>
    <t>Các dự án chuyển tiếp hoàn thành sau năm 2024</t>
  </si>
  <si>
    <t>Nâng cấp các tuyến đường nội thị thị trấn Tủa Chùa, huyện Tủa Chùa</t>
  </si>
  <si>
    <t>3140 ngày 30/11/2021</t>
  </si>
  <si>
    <t>Xây dựng điểm du lịch Đông Phi, thị trấn Tủa Chùa</t>
  </si>
  <si>
    <t>Xây dựng quy chế quản lý đô thị, định vị, cắm mốc giới quy hoạch (theo quy hoạch chi tiết đã được phê duyệt)</t>
  </si>
  <si>
    <t>Quy hoạch chi tiết một số khu thuộc Thị trấn Tủa Chùa (sau khi điều chỉnh mở rộng địa giới hành chính)</t>
  </si>
  <si>
    <t>Trùng tu, tôn tạo kiến trúc thành Vàng Lồng xã Tả Phìn</t>
  </si>
  <si>
    <t xml:space="preserve">B </t>
  </si>
  <si>
    <t>Xã Mường Báng</t>
  </si>
  <si>
    <t>2956 ngày 06/12/2022</t>
  </si>
  <si>
    <t>Dự án khởi công mới năm 2023</t>
  </si>
  <si>
    <t>Nước sinh hoạt thôn 3, xã Lao Xả Phình, huyện Tủa Chùa</t>
  </si>
  <si>
    <t>Chợ Huổi Lóng xã Huổi Só</t>
  </si>
  <si>
    <t>2939 ngày 06/12/2022</t>
  </si>
  <si>
    <t>2949 ngày 06/12/2022</t>
  </si>
  <si>
    <t>Đường giao thông và hệ thống thoát nước bản Huổi só, xã Huổi Só</t>
  </si>
  <si>
    <t>Cấp nước sinh hoạt bản Huổi só, xã Huổi Só</t>
  </si>
  <si>
    <t>Thoát nước thải, vệ sinh môi trường bản Huổi só, xã Huổi Só</t>
  </si>
  <si>
    <t>Hạ tầng thông tin và truyền thông bản Huổi só, xã Huổi Só</t>
  </si>
  <si>
    <t>2940 ngày 06/12/2022</t>
  </si>
  <si>
    <t>2941 ngày 06/12/2022</t>
  </si>
  <si>
    <t>2942 ngày 06/12/2022</t>
  </si>
  <si>
    <t>2943 ngày 06/12/2022</t>
  </si>
  <si>
    <t>2944 ngày 06/12/2022</t>
  </si>
  <si>
    <t>Số QĐ; ngày, tháng, năm ban hành</t>
  </si>
  <si>
    <t>Tổng số</t>
  </si>
  <si>
    <t>Tăng</t>
  </si>
  <si>
    <t>Giảm</t>
  </si>
  <si>
    <t>I</t>
  </si>
  <si>
    <t>Mở mới tuyến đường từ Đở Áng Đàng đi thôn Phiêng Páng, xã Sính Phình</t>
  </si>
  <si>
    <t>2946 ngày 06/12/2022</t>
  </si>
  <si>
    <t>Nâng cấp tuyến đường nội thôn Nà Sa từ ông Thào A Lử đến nhà ông Giàng A Hạng, xã Tả Phìn</t>
  </si>
  <si>
    <t>2947 ngày 06/12/2022</t>
  </si>
  <si>
    <t>Bổ sung, nâng cấp trường Tiểu học và THCS Lao Xả Phình, xã Lao Xả Phình</t>
  </si>
  <si>
    <t>2950 ngày 06/12/2022</t>
  </si>
  <si>
    <t>Nâng cấp tuyến đường nội thôn Sín Sủ 2, xã Xá Nhè</t>
  </si>
  <si>
    <t>Đường nội thôn Pàng Dề A, xã Xá Nhè</t>
  </si>
  <si>
    <t>Nhà văn hóa thôn 1, xã Huổi Só</t>
  </si>
  <si>
    <t>Nhà văn hóa thôn 2, xã Huổi Só</t>
  </si>
  <si>
    <t>II</t>
  </si>
  <si>
    <t>III</t>
  </si>
  <si>
    <t>Kế hoạch vốn năm 2023 sau điều chỉnh</t>
  </si>
  <si>
    <t>Trong đó: Vốn NSTW</t>
  </si>
  <si>
    <t>Cấp điện sinh hoạt bản Huổi só, xã Huổi Só</t>
  </si>
  <si>
    <t>Đường Nhù Pông Chua đi thôn 3 xã Sính Phình</t>
  </si>
  <si>
    <t>2945 ngày 06/12/2022</t>
  </si>
  <si>
    <t>Nâng cấp tuyến đường từ trung tâm xã - thông Háng Là, xã Sín Chải</t>
  </si>
  <si>
    <t>2948 ngày 06/12/2022</t>
  </si>
  <si>
    <t>Bổ sung, nâng cấp các trường Tiểu học và THCS trên địa bàn xã Tả Phìn</t>
  </si>
  <si>
    <t>2951 ngày 06/12/2022</t>
  </si>
  <si>
    <t>Thanh toán nợ XDCB</t>
  </si>
  <si>
    <t>Bổ sung, nâng cấp trường Tiểu học Xá Nhè, xã Xá Nhè</t>
  </si>
  <si>
    <t>I.1</t>
  </si>
  <si>
    <t>a)</t>
  </si>
  <si>
    <t>Nước sinh hoạt tập trung</t>
  </si>
  <si>
    <t>Nước sinh hoạt thôn Trung Gầu Bua, xã Sín Chải, huyện Tủa Chùa</t>
  </si>
  <si>
    <t>Nâng cấp đường đi khu sản xuất thôn Từ Ngài 1, 2 xã Mường Báng</t>
  </si>
  <si>
    <t>Danh mục Dự án</t>
  </si>
  <si>
    <t>Tổng số tất cả các nguồn vốn</t>
  </si>
  <si>
    <t>Trong đó</t>
  </si>
  <si>
    <t>Vốn cân đối NSĐP</t>
  </si>
  <si>
    <t>Dự kiến năm 2023</t>
  </si>
  <si>
    <t>Vốn NSTW</t>
  </si>
  <si>
    <t>Dự kiến năm 2024</t>
  </si>
  <si>
    <t>Dự kiến năm 2025</t>
  </si>
  <si>
    <t>Dự kiến bố trí vốn trong giai đoạn</t>
  </si>
  <si>
    <t>TỔNG CỘNG</t>
  </si>
  <si>
    <t>Hỗ trợ thêm vốn cho huyện "trắng xã nông thôn mới"</t>
  </si>
  <si>
    <t>*</t>
  </si>
  <si>
    <t>Cải tạo, nâng cấp đường ra khu sản xuất thôn Tiên Phong, xã Mường Bàng</t>
  </si>
  <si>
    <t>Cải tạo, nâng cấp đường nội thôn Phai Tung, xã Mường Báng</t>
  </si>
  <si>
    <t>Cải tạo, nâng cấp đường nội thôn Sung Ún, xã Mường Báng</t>
  </si>
  <si>
    <t>Nước sinh hoạt thôn Pú Ôn, xã Mường Báng</t>
  </si>
  <si>
    <t>Cải tạo, nâng cấp đường nội thôn cụm 1 thôn Pú Ôn, xã Mường Báng</t>
  </si>
  <si>
    <t>Sửa chữa, nâng cấp nước sinh hoạt thôn Long Hung và khu trung tâm hành chính xã mới</t>
  </si>
  <si>
    <t>Nước sinh hoạt thôn Háng Chở, xã Mường Báng</t>
  </si>
  <si>
    <t>Nước sinh hoạt thôn Nà Áng, xã Mường Báng</t>
  </si>
  <si>
    <t>Sửa chữa, nâng cấp nước sinh hoạt thôn Kể Cải, xã Mường Bàng</t>
  </si>
  <si>
    <t>Vốn đối ứng (tỷ lệ 5%)</t>
  </si>
  <si>
    <t>b)</t>
  </si>
  <si>
    <t>THÔNG QUA KẾ HOẠCH VỐN ĐẦU TƯ PHÁT TRIỂN NGUỒN VỐN NGÂN SÁCH TRUNG TRONG GIAI ĐOẠN 2021 - 2025 PHẦN VỐN BỔ SUNG THỰC HIỆN CHƯƠNG TRÌNH MỤC TIÊU QUỐC GIA XÂY DỰNG NÔNG THÔN MỚI TRÊN ĐỊA BÀN HUYỆN TỦA CHÙA</t>
  </si>
  <si>
    <t>Sổ QĐ; ngày, tháng, năm ban hành</t>
  </si>
  <si>
    <t>TMĐT</t>
  </si>
  <si>
    <t>Trong đó: vốn NSTW</t>
  </si>
  <si>
    <t>Kế hoạch trung hạn vốn NSTW 2021-2025 đã giao</t>
  </si>
  <si>
    <t>Thu hồi các khoản ứng trước</t>
  </si>
  <si>
    <t>Điều chỉnh tăng</t>
  </si>
  <si>
    <t>Điều chỉnh giảm</t>
  </si>
  <si>
    <t>Kế hoạch trung hạn vốn NSTW 2021-2025 sau điều chỉnh</t>
  </si>
  <si>
    <t>Đầu tư CSHT</t>
  </si>
  <si>
    <t>Xã khu vực III</t>
  </si>
  <si>
    <t>2946 ngày 6/12/2022</t>
  </si>
  <si>
    <t>Danh mục bổ sung mới</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</si>
  <si>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</si>
  <si>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của lĩnh vực dân tộc</t>
  </si>
  <si>
    <t>II.1</t>
  </si>
  <si>
    <t>Nâng cấp tuyến đường nội thôn Nà Sa từ ông Thào A Lừ đến nhà ông Giàng A Hạng, xã Tả Phìn</t>
  </si>
  <si>
    <t>Mở mới tuyến đường từ Tà Dung vào khu sản xuất Chớ Tính 3, xã Tã Phìn</t>
  </si>
  <si>
    <t>Nâng cấp tuyến đường từ Háng Sùa đi Tà Dê, xã Tả Sìn Thàng</t>
  </si>
  <si>
    <t>Đường nội thôn bản Túc, xã Mường Đun</t>
  </si>
  <si>
    <t>2939; ngày 06/17/2022</t>
  </si>
  <si>
    <t>Điều chỉnh giảm TMĐT</t>
  </si>
  <si>
    <t>Điều chỉnh tăng TMĐT</t>
  </si>
  <si>
    <t>Điều chỉnh cắt giảm dự án</t>
  </si>
  <si>
    <t>Điều chỉnh cắt giảm danh mục do trùng dự án</t>
  </si>
  <si>
    <t>Điều chỉnh bổ sung danh mục dự án</t>
  </si>
  <si>
    <t>Điều chỉnh bổ sung thay thế danh mục Nâng cấp tuyến đường nội thôn Sin Sủ 2, xã Xá Nhè</t>
  </si>
  <si>
    <t>Thôn ĐBKK</t>
  </si>
  <si>
    <t>IV</t>
  </si>
  <si>
    <t>Nâng cấp đường nội thôn Tủa Thàng, từ nhà Ông Giàng Sáu Cha, đến nhà ông Thào A Súa xã Tủa Thàng</t>
  </si>
  <si>
    <t>Cứng hóa đường giao thông đến trung tâm xã</t>
  </si>
  <si>
    <t>Nâng cấp tuyền đường từ Háng Sùa đi Tà Dê, xã Tả Sìn Thàng</t>
  </si>
  <si>
    <t>Xây dựng, cải tạo mạng lưới chợ vùng DTTS&amp;MN</t>
  </si>
  <si>
    <t>Dự án 5: Phát triển giáo dục đào tạo nâng cao chất lượng nguồn nhân lực</t>
  </si>
  <si>
    <t>Điều chỉnh cắt giảm đổi tên dự án</t>
  </si>
  <si>
    <t>Điểu chỉnh tăng TMĐT</t>
  </si>
  <si>
    <t>Điều chỉnh bổ sung thay thế danh mục Nhà văn hóa thôn 1, xã Huổi Só</t>
  </si>
  <si>
    <t>CHƯƠNG TRÌNH MỤC TIÊU QUỐC GIA XÂY DỰNG NÔNG THÔN MỚI</t>
  </si>
  <si>
    <t>Nâng cấp đường liên thôn Đông phi - Háng Tơ Mang xã Mường Báng</t>
  </si>
  <si>
    <t>Điều chỉnh tãng TMĐT</t>
  </si>
  <si>
    <t>II.2</t>
  </si>
  <si>
    <t>II.3</t>
  </si>
  <si>
    <t>Kế hoạch năm 2023 vốn NSTW đã giao</t>
  </si>
  <si>
    <t>Điều chỉnh kế hoạch năm 2023</t>
  </si>
  <si>
    <t>Dự ÁN 5: Phát triển giáo dục đào tạo nâng cao chất lượng nguồn nhân lực</t>
  </si>
  <si>
    <t>Dự án 4: Đầu tư cơ sở hạ tầng thiết yếu, phục vụ sản xuất, đời sống trong vùng đồng bào dân tộc thiểu số và miền núi và các đơn vị sự nghiệp công của lĩnh vực dân tộc</t>
  </si>
  <si>
    <t>Danh mục bổ sung khởi công mới</t>
  </si>
  <si>
    <t>Dự án khỏi công mới năm 2023</t>
  </si>
  <si>
    <t>Dự án khởi công mới 2023</t>
  </si>
  <si>
    <t>Trong đó: vốn NSĐP</t>
  </si>
  <si>
    <t>Kế hoạch năm 2023 vốn NSĐP đã giao</t>
  </si>
  <si>
    <t>Lồng ghép vốn</t>
  </si>
  <si>
    <t>Trong đó: Vốn NSĐP</t>
  </si>
  <si>
    <t>Kế hoạch trung hạn vốn NSĐP 2021-2025 sau điều chỉnh</t>
  </si>
  <si>
    <t>Đầu tư xây dựng trận địa phòng không Bảo vệ Sở chỉ huy thường xuyên</t>
  </si>
  <si>
    <t>Đầu tư xây dựng thao trường huấn luyện tổng hợp của huyện</t>
  </si>
  <si>
    <t>Hạ tầng khu trung tâm hành chính mới của xã Mường Báng (giai đoạn 1)</t>
  </si>
  <si>
    <t>Kế hoạch vốn giai đoạn 2021-2025</t>
  </si>
  <si>
    <t>Dự kiến phân bổ vốn NSTW năm 2021-2025</t>
  </si>
  <si>
    <t>Vốn NSĐP và vốn hợp pháp khác do huyện quản lý</t>
  </si>
  <si>
    <t>Vốn NSĐP và vốn hợp pháp khác do tỉnh quản lý</t>
  </si>
  <si>
    <t>Vốn HTX</t>
  </si>
  <si>
    <t>Năm 2024</t>
  </si>
  <si>
    <t>Năm 2025</t>
  </si>
  <si>
    <t>Hợp tác xã cà gai leo Tủa Chùa</t>
  </si>
  <si>
    <t>Xây dựng nhà kho, xưởng phân loại và đóng gói, xưởng sơ chế - chế biến</t>
  </si>
  <si>
    <t>Hợp tác xã dịch vụ nông nghiệp Mường Dun</t>
  </si>
  <si>
    <t>Xây dựng nhà kho, xưởng phân loại và đóng gói sản phẩm, xưởng sơ chế - chế biến</t>
  </si>
  <si>
    <t>Chủ đầu tư (Đại diện chủ đầu tư)</t>
  </si>
  <si>
    <t>Phòng NN&amp;PTNT</t>
  </si>
  <si>
    <t>Ban QLDA các công trình huyện</t>
  </si>
  <si>
    <t>Dự án đối ứng vốn CTMTQG</t>
  </si>
  <si>
    <t>Biểu số 01</t>
  </si>
  <si>
    <t>Biểu số 02</t>
  </si>
  <si>
    <t>Biểu số 03</t>
  </si>
  <si>
    <t>Biểu số 04</t>
  </si>
  <si>
    <t>Biểu số 05</t>
  </si>
  <si>
    <t>Biểu số 06</t>
  </si>
  <si>
    <t>Giảm vốn thực hiện dự án</t>
  </si>
  <si>
    <t>Thực hiện dự án bằng nguồn vốn cân đối ngân sách huyện và các nguồn vốn khác</t>
  </si>
  <si>
    <t>Cắt giảm danh mục dự án</t>
  </si>
  <si>
    <t>Danh mục dự án bổ sung mới</t>
  </si>
  <si>
    <t>Đơn vị tính: Triệu đồng.</t>
  </si>
  <si>
    <t>ĐIỀU CHỈNH KẾ HOẠCH ĐẦU TƯ CÔNG TRUNG HẠN VỐN NGÂN SÁCH NHÀ NƯỚC (NSTW) NĂM 2023,
TRÊN ĐỊA BÀN HUYỆN TỦA CHÙA</t>
  </si>
  <si>
    <t>Kế hoạch 5 năm
 giai đoạn 2021-2025 bổ sung</t>
  </si>
  <si>
    <t xml:space="preserve">DANH MỤC DỰ ÁN HỖ TRỢ PHÁT TRIỂN KINH TẾ TẬP THỂ HỢP TÁC XÃ GIAI ĐOẠN 2021-2025
THUỘC NGUỒN VỐN CTMTQG NÔNG THÔN MỚI, HUYỆN TỦA CHÙA </t>
  </si>
  <si>
    <t>ĐIỀU CHỈNH KẾ HOẠCH ĐẦU TƯ CÔNG TRUNG HẠN VỐN NGÂN SÁCH ĐỊA PHƯƠNG
CẤP HUYỆN QUẢN LÝ GIAI ĐOẠN 2021-2025, HUYỆN TỦA CHÙA</t>
  </si>
  <si>
    <t>ĐIỀU CHỈNH KẾ HOẠCH ĐẦU TƯ CÔNG TRUNG HẠN VỐN NGÂN SÁCH NHÀ NƯỚC (NSTW) GIAI ĐOẠN 2021-2025, HUYỆN TỦA CHÙA</t>
  </si>
  <si>
    <t>ĐIỀU CHỈNH KẾ HOẠCH ĐẦU TƯ CÔNG TRUNG HẠN VỐN NGÂN SÁCH ĐỊA PHƯƠNG CẤP HUYỆN QUẢN LÝ
NĂM 2023, HUYỆN TỦA CHÙA</t>
  </si>
  <si>
    <t>(Đơn vị tính: Triệu đồng)</t>
  </si>
  <si>
    <t>Kế hoạch trung hạn vốn
 NSĐP 2021-2025 đã giao</t>
  </si>
  <si>
    <t>(kèm theo Nghị quyết số       /NQ-HĐND ngày          /      /2023 của HĐND huyện Tủa Chùa)</t>
  </si>
  <si>
    <t>Stt</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</si>
</sst>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V_N_D_-;\-* #,##0.00\ _V_N_D_-;_-* &quot;-&quot;??\ _V_N_D_-;_-@_-"/>
    <numFmt numFmtId="181" formatCode="#,##0;[Red]#,##0"/>
    <numFmt numFmtId="182" formatCode="#,##0.0"/>
    <numFmt numFmtId="183" formatCode="_(* #,##0_);_(* \(#,##0\);_(* &quot;-&quot;??_);_(@_)"/>
    <numFmt numFmtId="184" formatCode="_(* #,##0.0_);_(* \(#,##0.0\);_(* &quot;-&quot;??_);_(@_)"/>
    <numFmt numFmtId="185" formatCode="#,##0.000"/>
    <numFmt numFmtId="186" formatCode="0.0"/>
    <numFmt numFmtId="187" formatCode="0.000"/>
    <numFmt numFmtId="188" formatCode="_-* #,##0.00\ _₫_-;\-* #,##0.00\ _₫_-;_-* &quot;-&quot;&quot;?&quot;&quot;?&quot;\ _₫_-;_-@_-"/>
    <numFmt numFmtId="189" formatCode="_(* #,##0.000_);_(* \(#,##0.000\);_(* &quot;-&quot;??_);_(@_)"/>
    <numFmt numFmtId="190" formatCode="_(* #,##0.0000_);_(* \(#,##0.0000\);_(* &quot;-&quot;??_);_(@_)"/>
    <numFmt numFmtId="191" formatCode="_-* #,##0\ _₫_-;\-* #,##0\ _₫_-;_-* &quot;-&quot;&quot;?&quot;&quot;?&quot;\ _₫_-;_-@_-"/>
    <numFmt numFmtId="192" formatCode="_-* #,##0\ _₫_-;\-* #,##0\ _₫_-;_-* &quot;-&quot;??\ _₫_-;_-@_-"/>
    <numFmt numFmtId="193" formatCode="&quot;$&quot;#,##0.00"/>
    <numFmt numFmtId="194" formatCode="_-* #,##0.0\ _₫_-;\-* #,##0.0\ _₫_-;_-* &quot;-&quot;??\ _₫_-;_-@_-"/>
    <numFmt numFmtId="195" formatCode="0.0%"/>
    <numFmt numFmtId="196" formatCode="_(* #,##0.000_);_(* \(#,##0.000\);_(* &quot;-&quot;???_);_(@_)"/>
    <numFmt numFmtId="197" formatCode="_(* #,##0.00000_);_(* \(#,##0.00000\);_(* &quot;-&quot;??_);_(@_)"/>
    <numFmt numFmtId="198" formatCode="_(* #,##0.000000_);_(* \(#,##0.000000\);_(* &quot;-&quot;??_);_(@_)"/>
    <numFmt numFmtId="199" formatCode="&quot;Có&quot;;&quot;Có&quot;;&quot;Không&quot;"/>
    <numFmt numFmtId="200" formatCode="&quot;Đúng&quot;;&quot;Đúng&quot;;&quot;Sai&quot;"/>
    <numFmt numFmtId="201" formatCode="&quot;Bật&quot;;&quot;Bật&quot;;&quot;Tắt&quot;"/>
    <numFmt numFmtId="202" formatCode="[$€-2]\ #,##0.00_);[Red]\([$€-2]\ #,##0.00\)"/>
  </numFmts>
  <fonts count="69">
    <font>
      <sz val="11"/>
      <color theme="1"/>
      <name val="Calibri"/>
      <family val="2"/>
    </font>
    <font>
      <sz val="11"/>
      <color indexed="8"/>
      <name val="Calibri"/>
      <family val="2"/>
    </font>
    <font>
      <sz val="10"/>
      <name val="Arial"/>
      <family val="2"/>
    </font>
    <font>
      <sz val="14"/>
      <name val="Times New Roman"/>
      <family val="1"/>
    </font>
    <font>
      <sz val="12"/>
      <name val=".VnTime"/>
      <family val="2"/>
    </font>
    <font>
      <sz val="11"/>
      <color indexed="8"/>
      <name val="Helvetica Neue"/>
      <family val="0"/>
    </font>
    <font>
      <sz val="11"/>
      <color indexed="8"/>
      <name val="Arial"/>
      <family val="2"/>
    </font>
    <font>
      <sz val="10"/>
      <name val="Helv"/>
      <family val="2"/>
    </font>
    <font>
      <sz val="10"/>
      <name val=".VnTime"/>
      <family val="2"/>
    </font>
    <font>
      <b/>
      <sz val="12"/>
      <name val="Times New Roman"/>
      <family val="1"/>
    </font>
    <font>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Cambria"/>
      <family val="1"/>
    </font>
    <font>
      <sz val="12"/>
      <color indexed="8"/>
      <name val="Cambria"/>
      <family val="1"/>
    </font>
    <font>
      <b/>
      <sz val="12"/>
      <color indexed="8"/>
      <name val="Times New Roman"/>
      <family val="1"/>
    </font>
    <font>
      <i/>
      <sz val="12"/>
      <color indexed="8"/>
      <name val="Times New Roman"/>
      <family val="1"/>
    </font>
    <font>
      <b/>
      <sz val="14"/>
      <color indexed="8"/>
      <name val="Times New Roman"/>
      <family val="1"/>
    </font>
    <font>
      <i/>
      <sz val="14"/>
      <color indexed="8"/>
      <name val="Times New Roman"/>
      <family val="1"/>
    </font>
    <font>
      <b/>
      <sz val="16"/>
      <color indexed="8"/>
      <name val="Times New Roman"/>
      <family val="1"/>
    </font>
    <font>
      <i/>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Cambria"/>
      <family val="1"/>
    </font>
    <font>
      <sz val="12"/>
      <color theme="1"/>
      <name val="Cambria"/>
      <family val="1"/>
    </font>
    <font>
      <sz val="12"/>
      <color rgb="FF000000"/>
      <name val="Times New Roman"/>
      <family val="1"/>
    </font>
    <font>
      <b/>
      <sz val="12"/>
      <color theme="1"/>
      <name val="Times New Roman"/>
      <family val="1"/>
    </font>
    <font>
      <b/>
      <sz val="12"/>
      <color rgb="FF000000"/>
      <name val="Times New Roman"/>
      <family val="1"/>
    </font>
    <font>
      <i/>
      <sz val="12"/>
      <color theme="1"/>
      <name val="Times New Roman"/>
      <family val="1"/>
    </font>
    <font>
      <i/>
      <sz val="12"/>
      <color rgb="FF000000"/>
      <name val="Times New Roman"/>
      <family val="1"/>
    </font>
    <font>
      <b/>
      <sz val="14"/>
      <color theme="1"/>
      <name val="Times New Roman"/>
      <family val="1"/>
    </font>
    <font>
      <i/>
      <sz val="14"/>
      <color theme="1"/>
      <name val="Times New Roman"/>
      <family val="1"/>
    </font>
    <font>
      <b/>
      <sz val="16"/>
      <color theme="1"/>
      <name val="Times New Roman"/>
      <family val="1"/>
    </font>
    <font>
      <i/>
      <sz val="16"/>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3" fillId="0" borderId="0">
      <alignment/>
      <protection/>
    </xf>
    <xf numFmtId="0" fontId="41"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8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27" borderId="2" applyNumberFormat="0" applyAlignment="0" applyProtection="0"/>
    <xf numFmtId="171" fontId="0" fillId="0" borderId="0" applyFont="0" applyFill="0" applyBorder="0" applyAlignment="0" applyProtection="0"/>
    <xf numFmtId="171"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7" fillId="0" borderId="0">
      <alignment/>
      <protection/>
    </xf>
    <xf numFmtId="0" fontId="51" fillId="0" borderId="6" applyNumberFormat="0" applyFill="0" applyAlignment="0" applyProtection="0"/>
    <xf numFmtId="0" fontId="52" fillId="30" borderId="0" applyNumberFormat="0" applyBorder="0" applyAlignment="0" applyProtection="0"/>
    <xf numFmtId="0" fontId="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 fillId="0" borderId="0" applyNumberFormat="0" applyFill="0" applyBorder="0" applyProtection="0">
      <alignment vertical="top"/>
    </xf>
    <xf numFmtId="0" fontId="4" fillId="0" borderId="0">
      <alignment/>
      <protection/>
    </xf>
    <xf numFmtId="0" fontId="4" fillId="0" borderId="0">
      <alignment/>
      <protection/>
    </xf>
    <xf numFmtId="0" fontId="1" fillId="0" borderId="0">
      <alignment/>
      <protection/>
    </xf>
    <xf numFmtId="0" fontId="2" fillId="0" borderId="0">
      <alignment/>
      <protection/>
    </xf>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183" fontId="57" fillId="32" borderId="10" xfId="52" applyNumberFormat="1" applyFont="1" applyFill="1" applyBorder="1" applyAlignment="1">
      <alignment vertical="center" wrapText="1"/>
    </xf>
    <xf numFmtId="0" fontId="57" fillId="32" borderId="10" xfId="0" applyFont="1" applyFill="1" applyBorder="1" applyAlignment="1">
      <alignment horizontal="center" vertical="center" wrapText="1"/>
    </xf>
    <xf numFmtId="0" fontId="58" fillId="0" borderId="0" xfId="0" applyFont="1" applyAlignment="1">
      <alignment/>
    </xf>
    <xf numFmtId="0" fontId="59" fillId="0" borderId="0" xfId="0" applyFont="1" applyAlignment="1">
      <alignment/>
    </xf>
    <xf numFmtId="0" fontId="10" fillId="32" borderId="10" xfId="66" applyFont="1" applyFill="1" applyBorder="1" applyAlignment="1">
      <alignment horizontal="justify" vertical="center" wrapText="1"/>
      <protection/>
    </xf>
    <xf numFmtId="0" fontId="9" fillId="32" borderId="10" xfId="66" applyFont="1" applyFill="1" applyBorder="1" applyAlignment="1">
      <alignment horizontal="justify" vertical="center" wrapText="1"/>
      <protection/>
    </xf>
    <xf numFmtId="1" fontId="9" fillId="0" borderId="10" xfId="75" applyNumberFormat="1" applyFont="1" applyFill="1" applyBorder="1" applyAlignment="1">
      <alignment vertical="center" wrapText="1"/>
      <protection/>
    </xf>
    <xf numFmtId="0" fontId="58" fillId="0" borderId="0" xfId="0" applyFont="1" applyAlignment="1">
      <alignment/>
    </xf>
    <xf numFmtId="183" fontId="10" fillId="0" borderId="10" xfId="42" applyNumberFormat="1" applyFont="1" applyFill="1" applyBorder="1" applyAlignment="1">
      <alignment horizontal="right" vertical="center"/>
    </xf>
    <xf numFmtId="0" fontId="10" fillId="0" borderId="10" xfId="67" applyFont="1" applyBorder="1" applyAlignment="1">
      <alignment horizontal="justify" vertical="center" wrapText="1"/>
      <protection/>
    </xf>
    <xf numFmtId="0" fontId="57" fillId="0" borderId="0" xfId="0" applyFont="1" applyAlignment="1">
      <alignment vertical="center"/>
    </xf>
    <xf numFmtId="0" fontId="60" fillId="33" borderId="10" xfId="0" applyFont="1" applyFill="1" applyBorder="1" applyAlignment="1">
      <alignment horizontal="center" vertical="center" wrapText="1"/>
    </xf>
    <xf numFmtId="0" fontId="61" fillId="0" borderId="10" xfId="0" applyFont="1" applyBorder="1" applyAlignment="1">
      <alignment vertical="center"/>
    </xf>
    <xf numFmtId="0" fontId="61" fillId="0" borderId="10" xfId="0" applyFont="1" applyBorder="1" applyAlignment="1">
      <alignment horizontal="center" vertical="center"/>
    </xf>
    <xf numFmtId="183" fontId="61" fillId="0" borderId="10" xfId="0" applyNumberFormat="1" applyFont="1" applyBorder="1" applyAlignment="1">
      <alignment vertical="center"/>
    </xf>
    <xf numFmtId="0" fontId="61" fillId="0" borderId="0" xfId="0" applyFont="1" applyAlignment="1">
      <alignment vertical="center"/>
    </xf>
    <xf numFmtId="0" fontId="62" fillId="33" borderId="10" xfId="0" applyFont="1" applyFill="1" applyBorder="1" applyAlignment="1">
      <alignment vertical="center" wrapText="1"/>
    </xf>
    <xf numFmtId="0" fontId="63" fillId="0" borderId="10" xfId="0" applyFont="1" applyBorder="1" applyAlignment="1">
      <alignment horizontal="center" vertical="center"/>
    </xf>
    <xf numFmtId="0" fontId="64" fillId="33" borderId="10" xfId="0" applyFont="1" applyFill="1" applyBorder="1" applyAlignment="1">
      <alignment vertical="center" wrapText="1"/>
    </xf>
    <xf numFmtId="0" fontId="63" fillId="0" borderId="10" xfId="0" applyFont="1" applyBorder="1" applyAlignment="1">
      <alignment vertical="center"/>
    </xf>
    <xf numFmtId="183" fontId="63" fillId="0" borderId="10" xfId="0" applyNumberFormat="1" applyFont="1" applyBorder="1" applyAlignment="1">
      <alignment vertical="center"/>
    </xf>
    <xf numFmtId="0" fontId="63" fillId="0" borderId="0" xfId="0" applyFont="1" applyAlignment="1">
      <alignment vertical="center"/>
    </xf>
    <xf numFmtId="0" fontId="57" fillId="0" borderId="10" xfId="0" applyFont="1" applyBorder="1" applyAlignment="1">
      <alignment horizontal="center" vertical="center"/>
    </xf>
    <xf numFmtId="0" fontId="60" fillId="33" borderId="10" xfId="0" applyFont="1" applyFill="1" applyBorder="1" applyAlignment="1">
      <alignment vertical="center" wrapText="1"/>
    </xf>
    <xf numFmtId="0" fontId="57" fillId="0" borderId="10" xfId="0" applyFont="1" applyBorder="1" applyAlignment="1">
      <alignment vertical="center"/>
    </xf>
    <xf numFmtId="183" fontId="57" fillId="0" borderId="10" xfId="0" applyNumberFormat="1" applyFont="1" applyBorder="1" applyAlignment="1">
      <alignment vertical="center"/>
    </xf>
    <xf numFmtId="49" fontId="10" fillId="32" borderId="10" xfId="0" applyNumberFormat="1" applyFont="1" applyFill="1" applyBorder="1" applyAlignment="1">
      <alignment horizontal="justify" vertical="center" wrapText="1"/>
    </xf>
    <xf numFmtId="49" fontId="9" fillId="32" borderId="10" xfId="0" applyNumberFormat="1" applyFont="1" applyFill="1" applyBorder="1" applyAlignment="1">
      <alignment horizontal="justify" vertical="center" wrapText="1"/>
    </xf>
    <xf numFmtId="49" fontId="11" fillId="32" borderId="10" xfId="0" applyNumberFormat="1" applyFont="1" applyFill="1" applyBorder="1" applyAlignment="1">
      <alignment horizontal="justify" vertical="center" wrapText="1"/>
    </xf>
    <xf numFmtId="0" fontId="57" fillId="0" borderId="0" xfId="0" applyFont="1" applyAlignment="1">
      <alignment/>
    </xf>
    <xf numFmtId="0" fontId="63" fillId="0" borderId="0" xfId="0" applyFont="1" applyAlignment="1">
      <alignment horizontal="right"/>
    </xf>
    <xf numFmtId="3" fontId="61" fillId="0" borderId="10" xfId="0" applyNumberFormat="1" applyFont="1" applyBorder="1" applyAlignment="1">
      <alignment vertical="center"/>
    </xf>
    <xf numFmtId="0" fontId="61" fillId="0" borderId="10" xfId="0" applyFont="1" applyBorder="1" applyAlignment="1">
      <alignment/>
    </xf>
    <xf numFmtId="0" fontId="61" fillId="0" borderId="0" xfId="0" applyFont="1" applyAlignment="1">
      <alignment/>
    </xf>
    <xf numFmtId="0" fontId="62" fillId="33" borderId="10" xfId="0" applyFont="1" applyFill="1" applyBorder="1" applyAlignment="1">
      <alignment horizontal="justify" vertical="center" wrapText="1"/>
    </xf>
    <xf numFmtId="0" fontId="62" fillId="33" borderId="10" xfId="0" applyFont="1" applyFill="1" applyBorder="1" applyAlignment="1">
      <alignment horizontal="center" vertical="center" wrapText="1"/>
    </xf>
    <xf numFmtId="3" fontId="62" fillId="33" borderId="10" xfId="0" applyNumberFormat="1" applyFont="1" applyFill="1" applyBorder="1" applyAlignment="1">
      <alignment vertical="center" wrapText="1"/>
    </xf>
    <xf numFmtId="0" fontId="64" fillId="33" borderId="10" xfId="0" applyFont="1" applyFill="1" applyBorder="1" applyAlignment="1">
      <alignment horizontal="center" vertical="center" wrapText="1"/>
    </xf>
    <xf numFmtId="0" fontId="64" fillId="33" borderId="10" xfId="0" applyFont="1" applyFill="1" applyBorder="1" applyAlignment="1">
      <alignment horizontal="justify" vertical="center" wrapText="1"/>
    </xf>
    <xf numFmtId="3" fontId="64" fillId="33" borderId="10" xfId="0" applyNumberFormat="1" applyFont="1" applyFill="1" applyBorder="1" applyAlignment="1">
      <alignment horizontal="right" vertical="center" wrapText="1"/>
    </xf>
    <xf numFmtId="0" fontId="63" fillId="0" borderId="0" xfId="0" applyFont="1" applyAlignment="1">
      <alignment/>
    </xf>
    <xf numFmtId="0" fontId="60" fillId="33" borderId="10" xfId="0" applyFont="1" applyFill="1" applyBorder="1" applyAlignment="1">
      <alignment horizontal="justify" vertical="center" wrapText="1"/>
    </xf>
    <xf numFmtId="3" fontId="60" fillId="33" borderId="10" xfId="0" applyNumberFormat="1" applyFont="1" applyFill="1" applyBorder="1" applyAlignment="1">
      <alignment horizontal="right" vertical="center" wrapText="1"/>
    </xf>
    <xf numFmtId="0" fontId="60" fillId="33" borderId="10" xfId="0" applyFont="1" applyFill="1" applyBorder="1" applyAlignment="1">
      <alignment horizontal="right" vertical="center" wrapText="1"/>
    </xf>
    <xf numFmtId="0" fontId="57" fillId="0" borderId="10" xfId="0" applyFont="1" applyBorder="1" applyAlignment="1">
      <alignment/>
    </xf>
    <xf numFmtId="3" fontId="62" fillId="33" borderId="10" xfId="0" applyNumberFormat="1" applyFont="1" applyFill="1" applyBorder="1" applyAlignment="1">
      <alignment horizontal="justify" vertical="center" wrapText="1"/>
    </xf>
    <xf numFmtId="3" fontId="62" fillId="33" borderId="10" xfId="0" applyNumberFormat="1" applyFont="1" applyFill="1" applyBorder="1" applyAlignment="1">
      <alignment horizontal="right" vertical="center" wrapText="1"/>
    </xf>
    <xf numFmtId="3" fontId="64" fillId="33" borderId="10" xfId="0" applyNumberFormat="1" applyFont="1" applyFill="1" applyBorder="1" applyAlignment="1">
      <alignment vertical="center" wrapText="1"/>
    </xf>
    <xf numFmtId="3" fontId="60" fillId="33" borderId="10" xfId="0" applyNumberFormat="1" applyFont="1" applyFill="1" applyBorder="1" applyAlignment="1">
      <alignment vertical="center" wrapText="1"/>
    </xf>
    <xf numFmtId="3" fontId="60" fillId="33" borderId="10" xfId="0" applyNumberFormat="1" applyFont="1" applyFill="1" applyBorder="1" applyAlignment="1">
      <alignment horizontal="justify" vertical="center" wrapText="1"/>
    </xf>
    <xf numFmtId="3" fontId="61" fillId="0" borderId="10" xfId="0" applyNumberFormat="1" applyFont="1" applyBorder="1" applyAlignment="1">
      <alignment horizontal="right" vertical="center"/>
    </xf>
    <xf numFmtId="0" fontId="61" fillId="0" borderId="10" xfId="0" applyFont="1" applyBorder="1" applyAlignment="1">
      <alignment horizontal="center" vertical="center"/>
    </xf>
    <xf numFmtId="3" fontId="61" fillId="0" borderId="10" xfId="0" applyNumberFormat="1" applyFont="1" applyBorder="1" applyAlignment="1">
      <alignment/>
    </xf>
    <xf numFmtId="0" fontId="61" fillId="0" borderId="10" xfId="0" applyFont="1" applyBorder="1" applyAlignment="1">
      <alignment horizontal="justify" vertical="center" wrapText="1"/>
    </xf>
    <xf numFmtId="0" fontId="57" fillId="0" borderId="10" xfId="0" applyFont="1" applyBorder="1" applyAlignment="1">
      <alignment horizontal="justify" vertical="center" wrapText="1"/>
    </xf>
    <xf numFmtId="3" fontId="57" fillId="0" borderId="10" xfId="0" applyNumberFormat="1" applyFont="1" applyBorder="1" applyAlignment="1">
      <alignment horizontal="right" vertical="center"/>
    </xf>
    <xf numFmtId="0" fontId="57" fillId="0" borderId="10" xfId="0" applyFont="1" applyBorder="1" applyAlignment="1">
      <alignment horizontal="right" vertical="center"/>
    </xf>
    <xf numFmtId="0" fontId="61" fillId="0" borderId="10" xfId="0" applyFont="1" applyBorder="1" applyAlignment="1">
      <alignment horizontal="center" vertical="center" wrapText="1"/>
    </xf>
    <xf numFmtId="183" fontId="61" fillId="0" borderId="10" xfId="42" applyNumberFormat="1" applyFont="1" applyBorder="1" applyAlignment="1">
      <alignment vertical="center"/>
    </xf>
    <xf numFmtId="0" fontId="61" fillId="0" borderId="10" xfId="0" applyFont="1" applyBorder="1" applyAlignment="1">
      <alignment horizontal="justify" wrapText="1"/>
    </xf>
    <xf numFmtId="0" fontId="57" fillId="0" borderId="10" xfId="0" applyFont="1" applyBorder="1" applyAlignment="1">
      <alignment horizontal="justify" wrapText="1"/>
    </xf>
    <xf numFmtId="183" fontId="57" fillId="0" borderId="10" xfId="42" applyNumberFormat="1" applyFont="1" applyBorder="1" applyAlignment="1">
      <alignment vertical="center"/>
    </xf>
    <xf numFmtId="0" fontId="57" fillId="0" borderId="10" xfId="0" applyFont="1" applyBorder="1" applyAlignment="1">
      <alignment horizontal="center" vertical="center" wrapText="1"/>
    </xf>
    <xf numFmtId="182" fontId="10" fillId="32" borderId="10" xfId="75" applyNumberFormat="1" applyFont="1" applyFill="1" applyBorder="1" applyAlignment="1">
      <alignment horizontal="center" vertical="center" wrapText="1"/>
      <protection/>
    </xf>
    <xf numFmtId="3" fontId="10" fillId="32" borderId="10" xfId="44" applyNumberFormat="1" applyFont="1" applyFill="1" applyBorder="1" applyAlignment="1">
      <alignment horizontal="right" vertical="center" wrapText="1"/>
    </xf>
    <xf numFmtId="0" fontId="62" fillId="33" borderId="10" xfId="0" applyFont="1" applyFill="1" applyBorder="1" applyAlignment="1">
      <alignment horizontal="center" vertical="center" wrapText="1"/>
    </xf>
    <xf numFmtId="0" fontId="61" fillId="0" borderId="10" xfId="0" applyFont="1" applyBorder="1" applyAlignment="1">
      <alignment horizontal="left" vertical="center"/>
    </xf>
    <xf numFmtId="183" fontId="57" fillId="0" borderId="10" xfId="42" applyNumberFormat="1" applyFont="1" applyBorder="1" applyAlignment="1">
      <alignment/>
    </xf>
    <xf numFmtId="0" fontId="57" fillId="0" borderId="10" xfId="0" applyFont="1" applyBorder="1" applyAlignment="1">
      <alignment horizontal="center" vertical="center"/>
    </xf>
    <xf numFmtId="0" fontId="61" fillId="0" borderId="10" xfId="0" applyFont="1" applyBorder="1" applyAlignment="1">
      <alignment horizontal="center" vertical="center"/>
    </xf>
    <xf numFmtId="0" fontId="62" fillId="33" borderId="10" xfId="0" applyFont="1" applyFill="1" applyBorder="1" applyAlignment="1">
      <alignment horizontal="center" vertical="center" wrapText="1"/>
    </xf>
    <xf numFmtId="0" fontId="61" fillId="0" borderId="0" xfId="0" applyFont="1" applyAlignment="1">
      <alignment horizontal="center" vertical="center"/>
    </xf>
    <xf numFmtId="0" fontId="60" fillId="33" borderId="10" xfId="0" applyFont="1" applyFill="1" applyBorder="1" applyAlignment="1">
      <alignment horizontal="center" vertical="center" wrapText="1"/>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61" fillId="0" borderId="0" xfId="0" applyFont="1" applyAlignment="1">
      <alignment horizontal="center" vertical="center" wrapText="1"/>
    </xf>
    <xf numFmtId="0" fontId="63" fillId="0" borderId="13" xfId="0" applyFont="1" applyBorder="1" applyAlignment="1">
      <alignment horizontal="right" vertical="center"/>
    </xf>
    <xf numFmtId="0" fontId="63" fillId="0" borderId="0" xfId="0" applyFont="1" applyAlignment="1">
      <alignment horizontal="center" vertical="center"/>
    </xf>
    <xf numFmtId="0" fontId="65" fillId="0" borderId="0" xfId="0" applyFont="1" applyAlignment="1">
      <alignment horizontal="center" vertical="center"/>
    </xf>
    <xf numFmtId="0" fontId="66" fillId="0" borderId="0" xfId="0" applyFont="1" applyAlignment="1">
      <alignment horizontal="center" vertical="center"/>
    </xf>
    <xf numFmtId="0" fontId="61" fillId="0" borderId="10" xfId="0" applyFont="1" applyBorder="1" applyAlignment="1">
      <alignment horizontal="center" vertical="center"/>
    </xf>
    <xf numFmtId="0" fontId="65" fillId="0" borderId="0" xfId="0" applyFont="1" applyAlignment="1">
      <alignment horizontal="center" vertical="center" wrapText="1"/>
    </xf>
    <xf numFmtId="0" fontId="61" fillId="0" borderId="11"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2"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66" fillId="0" borderId="0" xfId="0" applyFont="1" applyAlignment="1">
      <alignment horizontal="center"/>
    </xf>
    <xf numFmtId="0" fontId="61" fillId="0" borderId="10" xfId="0" applyFont="1" applyBorder="1" applyAlignment="1">
      <alignment horizontal="center"/>
    </xf>
    <xf numFmtId="0" fontId="61" fillId="0" borderId="10" xfId="0" applyFont="1" applyBorder="1" applyAlignment="1">
      <alignment horizontal="center" vertical="center" wrapText="1"/>
    </xf>
    <xf numFmtId="0" fontId="61" fillId="0" borderId="10" xfId="0" applyFont="1" applyBorder="1" applyAlignment="1">
      <alignment horizontal="center" wrapText="1"/>
    </xf>
    <xf numFmtId="0" fontId="67" fillId="0" borderId="0" xfId="0" applyFont="1" applyAlignment="1">
      <alignment horizontal="center" vertical="center"/>
    </xf>
    <xf numFmtId="0" fontId="67" fillId="0" borderId="0" xfId="0" applyFont="1" applyAlignment="1">
      <alignment horizontal="center" vertical="center" wrapText="1"/>
    </xf>
    <xf numFmtId="0" fontId="68" fillId="0" borderId="0" xfId="0" applyFont="1" applyAlignment="1">
      <alignment horizontal="center"/>
    </xf>
    <xf numFmtId="0" fontId="63" fillId="0" borderId="13" xfId="0" applyFont="1" applyBorder="1" applyAlignment="1">
      <alignment horizontal="right"/>
    </xf>
    <xf numFmtId="0" fontId="62" fillId="33" borderId="10" xfId="0" applyFont="1" applyFill="1" applyBorder="1" applyAlignment="1">
      <alignment horizontal="center" vertical="center" wrapText="1"/>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8" fillId="0" borderId="0" xfId="0" applyFont="1" applyAlignment="1">
      <alignment horizontal="center" vertical="center"/>
    </xf>
    <xf numFmtId="0" fontId="62" fillId="0" borderId="10" xfId="0" applyFont="1" applyBorder="1" applyAlignment="1">
      <alignment horizontal="center"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0" fontId="61" fillId="0" borderId="14" xfId="0" applyFont="1" applyBorder="1" applyAlignment="1">
      <alignment horizontal="center" vertical="center"/>
    </xf>
    <xf numFmtId="0" fontId="62" fillId="0" borderId="11" xfId="0" applyFont="1" applyBorder="1" applyAlignment="1">
      <alignment horizontal="center" vertical="center"/>
    </xf>
    <xf numFmtId="0" fontId="62" fillId="0" borderId="14" xfId="0" applyFont="1" applyBorder="1" applyAlignment="1">
      <alignment horizontal="center" vertical="center"/>
    </xf>
    <xf numFmtId="0" fontId="62" fillId="0" borderId="12" xfId="0" applyFont="1" applyBorder="1" applyAlignment="1">
      <alignment horizontal="center" vertical="center"/>
    </xf>
    <xf numFmtId="0" fontId="57" fillId="0" borderId="10" xfId="0" applyFont="1" applyBorder="1" applyAlignment="1">
      <alignment horizontal="center"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omma" xfId="42"/>
    <cellStyle name="Comma [0]" xfId="43"/>
    <cellStyle name="Comma 10 10" xfId="44"/>
    <cellStyle name="Comma 2" xfId="45"/>
    <cellStyle name="Comma 3" xfId="46"/>
    <cellStyle name="Comma 6" xfId="47"/>
    <cellStyle name="Comma 7" xfId="48"/>
    <cellStyle name="Currency" xfId="49"/>
    <cellStyle name="Currency [0]" xfId="50"/>
    <cellStyle name="Check Cell" xfId="51"/>
    <cellStyle name="Dấu phẩy 2" xfId="52"/>
    <cellStyle name="Dấu phẩy 3"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Kiểu 1" xfId="63"/>
    <cellStyle name="Linked Cell" xfId="64"/>
    <cellStyle name="Neutral" xfId="65"/>
    <cellStyle name="Normal 19" xfId="66"/>
    <cellStyle name="Normal 2" xfId="67"/>
    <cellStyle name="Normal 2 2" xfId="68"/>
    <cellStyle name="Normal 3" xfId="69"/>
    <cellStyle name="Normal 5" xfId="70"/>
    <cellStyle name="Normal 6" xfId="71"/>
    <cellStyle name="Normal 7" xfId="72"/>
    <cellStyle name="Normal 7 2" xfId="73"/>
    <cellStyle name="Normal 8" xfId="74"/>
    <cellStyle name="Normal_Bieu mau (CV )" xfId="75"/>
    <cellStyle name="Note" xfId="76"/>
    <cellStyle name="Output" xfId="77"/>
    <cellStyle name="Percent" xfId="78"/>
    <cellStyle name="Percent 2" xfId="79"/>
    <cellStyle name="Style 1 2 2"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1"/>
  <sheetViews>
    <sheetView view="pageBreakPreview" zoomScaleNormal="85" zoomScaleSheetLayoutView="100" zoomScalePageLayoutView="0" workbookViewId="0" topLeftCell="A19">
      <selection activeCell="E4" sqref="E4"/>
    </sheetView>
  </sheetViews>
  <sheetFormatPr defaultColWidth="8.7109375" defaultRowHeight="15"/>
  <cols>
    <col min="1" max="1" width="5.28125" style="11" customWidth="1"/>
    <col min="2" max="2" width="38.28125" style="11" customWidth="1"/>
    <col min="3" max="3" width="14.421875" style="11" customWidth="1"/>
    <col min="4" max="4" width="9.57421875" style="11" bestFit="1" customWidth="1"/>
    <col min="5" max="5" width="10.28125" style="11" customWidth="1"/>
    <col min="6" max="6" width="10.57421875" style="11" customWidth="1"/>
    <col min="7" max="7" width="10.00390625" style="11" customWidth="1"/>
    <col min="8" max="8" width="8.7109375" style="11" customWidth="1"/>
    <col min="9" max="10" width="11.57421875" style="11" customWidth="1"/>
    <col min="11" max="16384" width="8.7109375" style="11" customWidth="1"/>
  </cols>
  <sheetData>
    <row r="1" spans="1:11" ht="21" customHeight="1">
      <c r="A1" s="72" t="s">
        <v>162</v>
      </c>
      <c r="B1" s="72"/>
      <c r="C1" s="72"/>
      <c r="D1" s="72"/>
      <c r="E1" s="72"/>
      <c r="F1" s="72"/>
      <c r="G1" s="72"/>
      <c r="H1" s="72"/>
      <c r="I1" s="72"/>
      <c r="J1" s="72"/>
      <c r="K1" s="72"/>
    </row>
    <row r="2" spans="1:11" ht="40.5" customHeight="1">
      <c r="A2" s="77" t="s">
        <v>173</v>
      </c>
      <c r="B2" s="72"/>
      <c r="C2" s="72"/>
      <c r="D2" s="72"/>
      <c r="E2" s="72"/>
      <c r="F2" s="72"/>
      <c r="G2" s="72"/>
      <c r="H2" s="72"/>
      <c r="I2" s="72"/>
      <c r="J2" s="72"/>
      <c r="K2" s="72"/>
    </row>
    <row r="3" spans="1:11" ht="21" customHeight="1">
      <c r="A3" s="79" t="str">
        <f>+'Điều chỉnh 2021-2025 (NSTW)'!A3:P3</f>
        <v>(kèm theo Nghị quyết số       /NQ-HĐND ngày          /      /2023 của HĐND huyện Tủa Chùa)</v>
      </c>
      <c r="B3" s="79"/>
      <c r="C3" s="79"/>
      <c r="D3" s="79"/>
      <c r="E3" s="79"/>
      <c r="F3" s="79"/>
      <c r="G3" s="79"/>
      <c r="H3" s="79"/>
      <c r="I3" s="79"/>
      <c r="J3" s="79"/>
      <c r="K3" s="79"/>
    </row>
    <row r="4" spans="9:11" ht="21" customHeight="1">
      <c r="I4" s="78" t="s">
        <v>172</v>
      </c>
      <c r="J4" s="78"/>
      <c r="K4" s="78"/>
    </row>
    <row r="5" spans="1:11" ht="30" customHeight="1">
      <c r="A5" s="74" t="s">
        <v>3</v>
      </c>
      <c r="B5" s="73" t="s">
        <v>1</v>
      </c>
      <c r="C5" s="73" t="s">
        <v>4</v>
      </c>
      <c r="D5" s="73"/>
      <c r="E5" s="73"/>
      <c r="F5" s="73" t="s">
        <v>132</v>
      </c>
      <c r="G5" s="73" t="s">
        <v>133</v>
      </c>
      <c r="H5" s="73"/>
      <c r="I5" s="73" t="s">
        <v>51</v>
      </c>
      <c r="J5" s="73"/>
      <c r="K5" s="75" t="s">
        <v>5</v>
      </c>
    </row>
    <row r="6" spans="1:11" ht="47.25">
      <c r="A6" s="74"/>
      <c r="B6" s="73"/>
      <c r="C6" s="12" t="s">
        <v>34</v>
      </c>
      <c r="D6" s="12" t="s">
        <v>92</v>
      </c>
      <c r="E6" s="12" t="s">
        <v>93</v>
      </c>
      <c r="F6" s="73"/>
      <c r="G6" s="12" t="s">
        <v>36</v>
      </c>
      <c r="H6" s="12" t="s">
        <v>37</v>
      </c>
      <c r="I6" s="12" t="s">
        <v>0</v>
      </c>
      <c r="J6" s="12" t="s">
        <v>2</v>
      </c>
      <c r="K6" s="76"/>
    </row>
    <row r="7" spans="1:11" s="16" customFormat="1" ht="24.75" customHeight="1">
      <c r="A7" s="13"/>
      <c r="B7" s="14" t="s">
        <v>76</v>
      </c>
      <c r="C7" s="13"/>
      <c r="D7" s="15">
        <f>+D8+D12+D25+D28</f>
        <v>50081</v>
      </c>
      <c r="E7" s="15">
        <f aca="true" t="shared" si="0" ref="E7:J7">+E8+E12+E25+E28</f>
        <v>50081</v>
      </c>
      <c r="F7" s="15">
        <f t="shared" si="0"/>
        <v>20245</v>
      </c>
      <c r="G7" s="15">
        <f t="shared" si="0"/>
        <v>15045</v>
      </c>
      <c r="H7" s="15">
        <f t="shared" si="0"/>
        <v>15045</v>
      </c>
      <c r="I7" s="15">
        <f t="shared" si="0"/>
        <v>20245</v>
      </c>
      <c r="J7" s="15">
        <f t="shared" si="0"/>
        <v>20245</v>
      </c>
      <c r="K7" s="13"/>
    </row>
    <row r="8" spans="1:11" s="16" customFormat="1" ht="47.25">
      <c r="A8" s="14" t="s">
        <v>38</v>
      </c>
      <c r="B8" s="17" t="s">
        <v>103</v>
      </c>
      <c r="C8" s="13"/>
      <c r="D8" s="15">
        <f>+D9</f>
        <v>2600</v>
      </c>
      <c r="E8" s="15">
        <f aca="true" t="shared" si="1" ref="E8:J9">+E9</f>
        <v>2600</v>
      </c>
      <c r="F8" s="15">
        <f t="shared" si="1"/>
        <v>2800</v>
      </c>
      <c r="G8" s="15">
        <f t="shared" si="1"/>
        <v>0</v>
      </c>
      <c r="H8" s="15">
        <f t="shared" si="1"/>
        <v>200</v>
      </c>
      <c r="I8" s="15">
        <f t="shared" si="1"/>
        <v>2600</v>
      </c>
      <c r="J8" s="15">
        <f t="shared" si="1"/>
        <v>2600</v>
      </c>
      <c r="K8" s="13"/>
    </row>
    <row r="9" spans="1:11" s="22" customFormat="1" ht="21" customHeight="1">
      <c r="A9" s="18" t="s">
        <v>62</v>
      </c>
      <c r="B9" s="19" t="s">
        <v>64</v>
      </c>
      <c r="C9" s="20"/>
      <c r="D9" s="21">
        <f>+D10</f>
        <v>2600</v>
      </c>
      <c r="E9" s="21">
        <f t="shared" si="1"/>
        <v>2600</v>
      </c>
      <c r="F9" s="21">
        <f t="shared" si="1"/>
        <v>2800</v>
      </c>
      <c r="G9" s="21">
        <f t="shared" si="1"/>
        <v>0</v>
      </c>
      <c r="H9" s="21">
        <f t="shared" si="1"/>
        <v>200</v>
      </c>
      <c r="I9" s="21">
        <f t="shared" si="1"/>
        <v>2600</v>
      </c>
      <c r="J9" s="21">
        <f t="shared" si="1"/>
        <v>2600</v>
      </c>
      <c r="K9" s="20"/>
    </row>
    <row r="10" spans="1:11" ht="21" customHeight="1">
      <c r="A10" s="23" t="s">
        <v>63</v>
      </c>
      <c r="B10" s="24" t="s">
        <v>20</v>
      </c>
      <c r="C10" s="25"/>
      <c r="D10" s="26">
        <f>+D11</f>
        <v>2600</v>
      </c>
      <c r="E10" s="26">
        <f aca="true" t="shared" si="2" ref="E10:J10">+E11</f>
        <v>2600</v>
      </c>
      <c r="F10" s="26">
        <f t="shared" si="2"/>
        <v>2800</v>
      </c>
      <c r="G10" s="26">
        <f t="shared" si="2"/>
        <v>0</v>
      </c>
      <c r="H10" s="26">
        <f t="shared" si="2"/>
        <v>200</v>
      </c>
      <c r="I10" s="26">
        <f t="shared" si="2"/>
        <v>2600</v>
      </c>
      <c r="J10" s="26">
        <f t="shared" si="2"/>
        <v>2600</v>
      </c>
      <c r="K10" s="25"/>
    </row>
    <row r="11" spans="1:11" ht="31.5">
      <c r="A11" s="23">
        <v>1</v>
      </c>
      <c r="B11" s="27" t="s">
        <v>21</v>
      </c>
      <c r="C11" s="2" t="s">
        <v>23</v>
      </c>
      <c r="D11" s="1">
        <v>2600</v>
      </c>
      <c r="E11" s="1">
        <v>2600</v>
      </c>
      <c r="F11" s="25">
        <v>2800</v>
      </c>
      <c r="G11" s="25"/>
      <c r="H11" s="25">
        <v>200</v>
      </c>
      <c r="I11" s="25">
        <f>+J11</f>
        <v>2600</v>
      </c>
      <c r="J11" s="25">
        <f>+F11-H11</f>
        <v>2600</v>
      </c>
      <c r="K11" s="25"/>
    </row>
    <row r="12" spans="1:11" s="16" customFormat="1" ht="78.75">
      <c r="A12" s="14" t="s">
        <v>49</v>
      </c>
      <c r="B12" s="17" t="s">
        <v>135</v>
      </c>
      <c r="C12" s="13"/>
      <c r="D12" s="15">
        <f>+D13</f>
        <v>36036</v>
      </c>
      <c r="E12" s="15">
        <f aca="true" t="shared" si="3" ref="E12:J12">+E13</f>
        <v>36036</v>
      </c>
      <c r="F12" s="15">
        <f t="shared" si="3"/>
        <v>13445</v>
      </c>
      <c r="G12" s="15">
        <f t="shared" si="3"/>
        <v>9945</v>
      </c>
      <c r="H12" s="15">
        <f t="shared" si="3"/>
        <v>13445</v>
      </c>
      <c r="I12" s="15">
        <f t="shared" si="3"/>
        <v>9945</v>
      </c>
      <c r="J12" s="15">
        <f t="shared" si="3"/>
        <v>9945</v>
      </c>
      <c r="K12" s="13"/>
    </row>
    <row r="13" spans="1:11" s="22" customFormat="1" ht="21" customHeight="1">
      <c r="A13" s="18" t="s">
        <v>105</v>
      </c>
      <c r="B13" s="19" t="s">
        <v>99</v>
      </c>
      <c r="C13" s="20"/>
      <c r="D13" s="21">
        <f>+D14+D20</f>
        <v>36036</v>
      </c>
      <c r="E13" s="21">
        <f aca="true" t="shared" si="4" ref="E13:J13">+E14+E20</f>
        <v>36036</v>
      </c>
      <c r="F13" s="21">
        <f t="shared" si="4"/>
        <v>13445</v>
      </c>
      <c r="G13" s="21">
        <f t="shared" si="4"/>
        <v>9945</v>
      </c>
      <c r="H13" s="21">
        <f t="shared" si="4"/>
        <v>13445</v>
      </c>
      <c r="I13" s="21">
        <f t="shared" si="4"/>
        <v>9945</v>
      </c>
      <c r="J13" s="21">
        <f t="shared" si="4"/>
        <v>9945</v>
      </c>
      <c r="K13" s="20"/>
    </row>
    <row r="14" spans="1:11" ht="21" customHeight="1">
      <c r="A14" s="23" t="s">
        <v>63</v>
      </c>
      <c r="B14" s="24" t="s">
        <v>20</v>
      </c>
      <c r="C14" s="25"/>
      <c r="D14" s="26">
        <f>SUM(D15:D19)</f>
        <v>19878</v>
      </c>
      <c r="E14" s="26">
        <f aca="true" t="shared" si="5" ref="E14:J14">SUM(E15:E19)</f>
        <v>19878</v>
      </c>
      <c r="F14" s="26">
        <f t="shared" si="5"/>
        <v>13445</v>
      </c>
      <c r="G14" s="26">
        <f t="shared" si="5"/>
        <v>0</v>
      </c>
      <c r="H14" s="26">
        <f t="shared" si="5"/>
        <v>13445</v>
      </c>
      <c r="I14" s="26">
        <f t="shared" si="5"/>
        <v>0</v>
      </c>
      <c r="J14" s="26">
        <f t="shared" si="5"/>
        <v>0</v>
      </c>
      <c r="K14" s="25"/>
    </row>
    <row r="15" spans="1:11" ht="31.5">
      <c r="A15" s="23">
        <v>1</v>
      </c>
      <c r="B15" s="27" t="s">
        <v>25</v>
      </c>
      <c r="C15" s="2" t="s">
        <v>29</v>
      </c>
      <c r="D15" s="1">
        <v>9373</v>
      </c>
      <c r="E15" s="1">
        <v>9373</v>
      </c>
      <c r="F15" s="25">
        <v>5000</v>
      </c>
      <c r="G15" s="25"/>
      <c r="H15" s="25">
        <v>5000</v>
      </c>
      <c r="I15" s="25"/>
      <c r="J15" s="25"/>
      <c r="K15" s="25"/>
    </row>
    <row r="16" spans="1:11" ht="31.5">
      <c r="A16" s="23">
        <v>2</v>
      </c>
      <c r="B16" s="27" t="s">
        <v>26</v>
      </c>
      <c r="C16" s="2" t="s">
        <v>30</v>
      </c>
      <c r="D16" s="1">
        <v>2335</v>
      </c>
      <c r="E16" s="1">
        <v>2335</v>
      </c>
      <c r="F16" s="25">
        <v>2335</v>
      </c>
      <c r="G16" s="25"/>
      <c r="H16" s="25">
        <f>+F16</f>
        <v>2335</v>
      </c>
      <c r="I16" s="25"/>
      <c r="J16" s="25"/>
      <c r="K16" s="25"/>
    </row>
    <row r="17" spans="1:11" ht="31.5">
      <c r="A17" s="23">
        <v>3</v>
      </c>
      <c r="B17" s="27" t="s">
        <v>27</v>
      </c>
      <c r="C17" s="2" t="s">
        <v>31</v>
      </c>
      <c r="D17" s="1">
        <v>1830</v>
      </c>
      <c r="E17" s="1">
        <v>1830</v>
      </c>
      <c r="F17" s="25">
        <v>1830</v>
      </c>
      <c r="G17" s="25"/>
      <c r="H17" s="25">
        <f>+F17</f>
        <v>1830</v>
      </c>
      <c r="I17" s="25"/>
      <c r="J17" s="25"/>
      <c r="K17" s="25"/>
    </row>
    <row r="18" spans="1:11" ht="31.5">
      <c r="A18" s="23">
        <v>4</v>
      </c>
      <c r="B18" s="27" t="s">
        <v>53</v>
      </c>
      <c r="C18" s="2" t="s">
        <v>32</v>
      </c>
      <c r="D18" s="1">
        <v>4060</v>
      </c>
      <c r="E18" s="1">
        <v>4060</v>
      </c>
      <c r="F18" s="25">
        <v>2000</v>
      </c>
      <c r="G18" s="25"/>
      <c r="H18" s="25">
        <f>+F18</f>
        <v>2000</v>
      </c>
      <c r="I18" s="25"/>
      <c r="J18" s="25"/>
      <c r="K18" s="25"/>
    </row>
    <row r="19" spans="1:11" ht="31.5">
      <c r="A19" s="23">
        <v>5</v>
      </c>
      <c r="B19" s="27" t="s">
        <v>28</v>
      </c>
      <c r="C19" s="2" t="s">
        <v>33</v>
      </c>
      <c r="D19" s="1">
        <v>2280</v>
      </c>
      <c r="E19" s="1">
        <v>2280</v>
      </c>
      <c r="F19" s="25">
        <v>2280</v>
      </c>
      <c r="G19" s="25"/>
      <c r="H19" s="25">
        <f>+F19</f>
        <v>2280</v>
      </c>
      <c r="I19" s="25"/>
      <c r="J19" s="25"/>
      <c r="K19" s="25"/>
    </row>
    <row r="20" spans="1:11" ht="21" customHeight="1">
      <c r="A20" s="23" t="s">
        <v>78</v>
      </c>
      <c r="B20" s="27" t="s">
        <v>136</v>
      </c>
      <c r="C20" s="25"/>
      <c r="D20" s="26">
        <f>+SUM(D21:D24)</f>
        <v>16158</v>
      </c>
      <c r="E20" s="26">
        <f aca="true" t="shared" si="6" ref="E20:J20">+SUM(E21:E24)</f>
        <v>16158</v>
      </c>
      <c r="F20" s="26">
        <f t="shared" si="6"/>
        <v>0</v>
      </c>
      <c r="G20" s="26">
        <f t="shared" si="6"/>
        <v>9945</v>
      </c>
      <c r="H20" s="26">
        <f t="shared" si="6"/>
        <v>0</v>
      </c>
      <c r="I20" s="26">
        <f t="shared" si="6"/>
        <v>9945</v>
      </c>
      <c r="J20" s="26">
        <f t="shared" si="6"/>
        <v>9945</v>
      </c>
      <c r="K20" s="25"/>
    </row>
    <row r="21" spans="1:11" ht="31.5">
      <c r="A21" s="23">
        <v>1</v>
      </c>
      <c r="B21" s="27" t="s">
        <v>54</v>
      </c>
      <c r="C21" s="2" t="s">
        <v>55</v>
      </c>
      <c r="D21" s="1">
        <v>4000</v>
      </c>
      <c r="E21" s="1">
        <v>4000</v>
      </c>
      <c r="F21" s="25"/>
      <c r="G21" s="25">
        <v>2500</v>
      </c>
      <c r="H21" s="25"/>
      <c r="I21" s="25">
        <f>+J21</f>
        <v>2500</v>
      </c>
      <c r="J21" s="25">
        <f>+G21</f>
        <v>2500</v>
      </c>
      <c r="K21" s="25"/>
    </row>
    <row r="22" spans="1:11" ht="31.5">
      <c r="A22" s="23">
        <v>2</v>
      </c>
      <c r="B22" s="27" t="s">
        <v>39</v>
      </c>
      <c r="C22" s="2" t="s">
        <v>40</v>
      </c>
      <c r="D22" s="1">
        <v>3823</v>
      </c>
      <c r="E22" s="1">
        <v>3823</v>
      </c>
      <c r="F22" s="25"/>
      <c r="G22" s="25">
        <v>2110</v>
      </c>
      <c r="H22" s="25"/>
      <c r="I22" s="25">
        <f>+J22</f>
        <v>2110</v>
      </c>
      <c r="J22" s="25">
        <f>+G22</f>
        <v>2110</v>
      </c>
      <c r="K22" s="25"/>
    </row>
    <row r="23" spans="1:11" ht="47.25">
      <c r="A23" s="23">
        <v>3</v>
      </c>
      <c r="B23" s="27" t="s">
        <v>41</v>
      </c>
      <c r="C23" s="2" t="s">
        <v>42</v>
      </c>
      <c r="D23" s="1">
        <v>4335</v>
      </c>
      <c r="E23" s="1">
        <v>4335</v>
      </c>
      <c r="F23" s="25"/>
      <c r="G23" s="25">
        <v>2335</v>
      </c>
      <c r="H23" s="25"/>
      <c r="I23" s="25">
        <f>+J23</f>
        <v>2335</v>
      </c>
      <c r="J23" s="25">
        <f>+G23</f>
        <v>2335</v>
      </c>
      <c r="K23" s="25"/>
    </row>
    <row r="24" spans="1:11" ht="31.5">
      <c r="A24" s="23">
        <v>4</v>
      </c>
      <c r="B24" s="27" t="s">
        <v>56</v>
      </c>
      <c r="C24" s="2" t="s">
        <v>57</v>
      </c>
      <c r="D24" s="1">
        <v>4000</v>
      </c>
      <c r="E24" s="1">
        <v>4000</v>
      </c>
      <c r="F24" s="25"/>
      <c r="G24" s="25">
        <v>3000</v>
      </c>
      <c r="H24" s="25"/>
      <c r="I24" s="25">
        <f>+J24</f>
        <v>3000</v>
      </c>
      <c r="J24" s="25">
        <f>+G24</f>
        <v>3000</v>
      </c>
      <c r="K24" s="25"/>
    </row>
    <row r="25" spans="1:11" s="16" customFormat="1" ht="31.5">
      <c r="A25" s="14" t="s">
        <v>50</v>
      </c>
      <c r="B25" s="28" t="s">
        <v>122</v>
      </c>
      <c r="C25" s="13"/>
      <c r="D25" s="15">
        <f>+D26</f>
        <v>2600</v>
      </c>
      <c r="E25" s="15">
        <f aca="true" t="shared" si="7" ref="E25:J26">+E26</f>
        <v>2600</v>
      </c>
      <c r="F25" s="15">
        <f t="shared" si="7"/>
        <v>4000</v>
      </c>
      <c r="G25" s="15">
        <f t="shared" si="7"/>
        <v>0</v>
      </c>
      <c r="H25" s="15">
        <f t="shared" si="7"/>
        <v>1400</v>
      </c>
      <c r="I25" s="15">
        <f t="shared" si="7"/>
        <v>2600</v>
      </c>
      <c r="J25" s="15">
        <f t="shared" si="7"/>
        <v>2600</v>
      </c>
      <c r="K25" s="13"/>
    </row>
    <row r="26" spans="1:11" s="22" customFormat="1" ht="21" customHeight="1">
      <c r="A26" s="18" t="s">
        <v>63</v>
      </c>
      <c r="B26" s="29" t="s">
        <v>137</v>
      </c>
      <c r="C26" s="20"/>
      <c r="D26" s="21">
        <f>+D27</f>
        <v>2600</v>
      </c>
      <c r="E26" s="21">
        <f t="shared" si="7"/>
        <v>2600</v>
      </c>
      <c r="F26" s="21">
        <f t="shared" si="7"/>
        <v>4000</v>
      </c>
      <c r="G26" s="21">
        <f t="shared" si="7"/>
        <v>0</v>
      </c>
      <c r="H26" s="21">
        <f t="shared" si="7"/>
        <v>1400</v>
      </c>
      <c r="I26" s="21">
        <f t="shared" si="7"/>
        <v>2600</v>
      </c>
      <c r="J26" s="21">
        <f t="shared" si="7"/>
        <v>2600</v>
      </c>
      <c r="K26" s="20"/>
    </row>
    <row r="27" spans="1:11" ht="31.5">
      <c r="A27" s="23">
        <v>1</v>
      </c>
      <c r="B27" s="27" t="s">
        <v>22</v>
      </c>
      <c r="C27" s="2" t="s">
        <v>24</v>
      </c>
      <c r="D27" s="1">
        <v>2600</v>
      </c>
      <c r="E27" s="1">
        <v>2600</v>
      </c>
      <c r="F27" s="25">
        <v>4000</v>
      </c>
      <c r="G27" s="25"/>
      <c r="H27" s="25">
        <v>1400</v>
      </c>
      <c r="I27" s="25">
        <f>+J27</f>
        <v>2600</v>
      </c>
      <c r="J27" s="25">
        <f>+F27-H27</f>
        <v>2600</v>
      </c>
      <c r="K27" s="25"/>
    </row>
    <row r="28" spans="1:11" s="16" customFormat="1" ht="31.5">
      <c r="A28" s="14" t="s">
        <v>118</v>
      </c>
      <c r="B28" s="28" t="s">
        <v>134</v>
      </c>
      <c r="C28" s="13"/>
      <c r="D28" s="15">
        <f>+D29</f>
        <v>8845</v>
      </c>
      <c r="E28" s="15">
        <f aca="true" t="shared" si="8" ref="E28:J28">+E29</f>
        <v>8845</v>
      </c>
      <c r="F28" s="15">
        <f t="shared" si="8"/>
        <v>0</v>
      </c>
      <c r="G28" s="15">
        <f t="shared" si="8"/>
        <v>5100</v>
      </c>
      <c r="H28" s="15">
        <f t="shared" si="8"/>
        <v>0</v>
      </c>
      <c r="I28" s="15">
        <f t="shared" si="8"/>
        <v>5100</v>
      </c>
      <c r="J28" s="15">
        <f t="shared" si="8"/>
        <v>5100</v>
      </c>
      <c r="K28" s="13"/>
    </row>
    <row r="29" spans="1:11" s="22" customFormat="1" ht="21" customHeight="1">
      <c r="A29" s="18" t="s">
        <v>63</v>
      </c>
      <c r="B29" s="29" t="s">
        <v>138</v>
      </c>
      <c r="C29" s="20"/>
      <c r="D29" s="21">
        <f>+D30+D31</f>
        <v>8845</v>
      </c>
      <c r="E29" s="21">
        <f aca="true" t="shared" si="9" ref="E29:J29">+E30+E31</f>
        <v>8845</v>
      </c>
      <c r="F29" s="21">
        <f t="shared" si="9"/>
        <v>0</v>
      </c>
      <c r="G29" s="21">
        <f t="shared" si="9"/>
        <v>5100</v>
      </c>
      <c r="H29" s="21">
        <f t="shared" si="9"/>
        <v>0</v>
      </c>
      <c r="I29" s="21">
        <f t="shared" si="9"/>
        <v>5100</v>
      </c>
      <c r="J29" s="21">
        <f t="shared" si="9"/>
        <v>5100</v>
      </c>
      <c r="K29" s="20"/>
    </row>
    <row r="30" spans="1:11" ht="31.5">
      <c r="A30" s="23">
        <v>1</v>
      </c>
      <c r="B30" s="27" t="s">
        <v>43</v>
      </c>
      <c r="C30" s="2" t="s">
        <v>44</v>
      </c>
      <c r="D30" s="1">
        <f>+E30</f>
        <v>4320</v>
      </c>
      <c r="E30" s="1">
        <v>4320</v>
      </c>
      <c r="F30" s="25"/>
      <c r="G30" s="25">
        <v>2500</v>
      </c>
      <c r="H30" s="25"/>
      <c r="I30" s="25">
        <f>+J30</f>
        <v>2500</v>
      </c>
      <c r="J30" s="25">
        <f>+G30</f>
        <v>2500</v>
      </c>
      <c r="K30" s="25"/>
    </row>
    <row r="31" spans="1:11" ht="31.5">
      <c r="A31" s="23">
        <v>2</v>
      </c>
      <c r="B31" s="27" t="s">
        <v>58</v>
      </c>
      <c r="C31" s="2" t="s">
        <v>59</v>
      </c>
      <c r="D31" s="1">
        <v>4525</v>
      </c>
      <c r="E31" s="1">
        <v>4525</v>
      </c>
      <c r="F31" s="25"/>
      <c r="G31" s="25">
        <v>2600</v>
      </c>
      <c r="H31" s="25"/>
      <c r="I31" s="25">
        <f>+J31</f>
        <v>2600</v>
      </c>
      <c r="J31" s="25">
        <f>+G31</f>
        <v>2600</v>
      </c>
      <c r="K31" s="25"/>
    </row>
  </sheetData>
  <sheetProtection/>
  <mergeCells count="11">
    <mergeCell ref="A3:K3"/>
    <mergeCell ref="A1:K1"/>
    <mergeCell ref="B5:B6"/>
    <mergeCell ref="C5:E5"/>
    <mergeCell ref="F5:F6"/>
    <mergeCell ref="G5:H5"/>
    <mergeCell ref="I5:J5"/>
    <mergeCell ref="A5:A6"/>
    <mergeCell ref="K5:K6"/>
    <mergeCell ref="A2:K2"/>
    <mergeCell ref="I4:K4"/>
  </mergeCells>
  <printOptions/>
  <pageMargins left="0.7086614173228347" right="0.1968503937007874" top="0.5511811023622047" bottom="0.5511811023622047" header="0.31496062992125984" footer="0.31496062992125984"/>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P40"/>
  <sheetViews>
    <sheetView view="pageBreakPreview" zoomScale="85" zoomScaleNormal="70" zoomScaleSheetLayoutView="85" zoomScalePageLayoutView="0" workbookViewId="0" topLeftCell="A1">
      <selection activeCell="P25" sqref="P25"/>
    </sheetView>
  </sheetViews>
  <sheetFormatPr defaultColWidth="8.7109375" defaultRowHeight="15"/>
  <cols>
    <col min="1" max="1" width="4.28125" style="30" customWidth="1"/>
    <col min="2" max="2" width="44.8515625" style="30" customWidth="1"/>
    <col min="3" max="3" width="13.7109375" style="30" customWidth="1"/>
    <col min="4" max="4" width="12.28125" style="30" customWidth="1"/>
    <col min="5" max="5" width="9.8515625" style="30" customWidth="1"/>
    <col min="6" max="6" width="10.00390625" style="30" customWidth="1"/>
    <col min="7" max="7" width="8.7109375" style="30" customWidth="1"/>
    <col min="8" max="8" width="11.7109375" style="30" customWidth="1"/>
    <col min="9" max="9" width="9.7109375" style="30" customWidth="1"/>
    <col min="10" max="11" width="9.00390625" style="30" customWidth="1"/>
    <col min="12" max="12" width="9.421875" style="30" customWidth="1"/>
    <col min="13" max="13" width="9.57421875" style="30" customWidth="1"/>
    <col min="14" max="14" width="11.7109375" style="30" customWidth="1"/>
    <col min="15" max="15" width="9.421875" style="30" customWidth="1"/>
    <col min="16" max="16" width="34.7109375" style="30" customWidth="1"/>
    <col min="17" max="16384" width="8.7109375" style="30" customWidth="1"/>
  </cols>
  <sheetData>
    <row r="1" spans="1:16" ht="21" customHeight="1">
      <c r="A1" s="80" t="s">
        <v>163</v>
      </c>
      <c r="B1" s="80"/>
      <c r="C1" s="80"/>
      <c r="D1" s="80"/>
      <c r="E1" s="80"/>
      <c r="F1" s="80"/>
      <c r="G1" s="80"/>
      <c r="H1" s="80"/>
      <c r="I1" s="80"/>
      <c r="J1" s="80"/>
      <c r="K1" s="80"/>
      <c r="L1" s="80"/>
      <c r="M1" s="80"/>
      <c r="N1" s="80"/>
      <c r="O1" s="80"/>
      <c r="P1" s="80"/>
    </row>
    <row r="2" spans="1:16" ht="21" customHeight="1">
      <c r="A2" s="80" t="s">
        <v>177</v>
      </c>
      <c r="B2" s="80"/>
      <c r="C2" s="80"/>
      <c r="D2" s="80"/>
      <c r="E2" s="80"/>
      <c r="F2" s="80"/>
      <c r="G2" s="80"/>
      <c r="H2" s="80"/>
      <c r="I2" s="80"/>
      <c r="J2" s="80"/>
      <c r="K2" s="80"/>
      <c r="L2" s="80"/>
      <c r="M2" s="80"/>
      <c r="N2" s="80"/>
      <c r="O2" s="80"/>
      <c r="P2" s="80"/>
    </row>
    <row r="3" spans="1:16" ht="21" customHeight="1">
      <c r="A3" s="81" t="s">
        <v>181</v>
      </c>
      <c r="B3" s="81"/>
      <c r="C3" s="81"/>
      <c r="D3" s="81"/>
      <c r="E3" s="81"/>
      <c r="F3" s="81"/>
      <c r="G3" s="81"/>
      <c r="H3" s="81"/>
      <c r="I3" s="81"/>
      <c r="J3" s="81"/>
      <c r="K3" s="81"/>
      <c r="L3" s="81"/>
      <c r="M3" s="81"/>
      <c r="N3" s="81"/>
      <c r="O3" s="81"/>
      <c r="P3" s="81"/>
    </row>
    <row r="4" ht="21" customHeight="1">
      <c r="P4" s="31" t="s">
        <v>172</v>
      </c>
    </row>
    <row r="5" spans="1:16" ht="41.25" customHeight="1">
      <c r="A5" s="98" t="s">
        <v>3</v>
      </c>
      <c r="B5" s="110" t="s">
        <v>1</v>
      </c>
      <c r="C5" s="102" t="s">
        <v>4</v>
      </c>
      <c r="D5" s="102"/>
      <c r="E5" s="102"/>
      <c r="F5" s="101" t="s">
        <v>94</v>
      </c>
      <c r="G5" s="101"/>
      <c r="H5" s="101"/>
      <c r="I5" s="101"/>
      <c r="J5" s="97" t="s">
        <v>96</v>
      </c>
      <c r="K5" s="97" t="s">
        <v>97</v>
      </c>
      <c r="L5" s="101" t="s">
        <v>98</v>
      </c>
      <c r="M5" s="101"/>
      <c r="N5" s="101"/>
      <c r="O5" s="101"/>
      <c r="P5" s="102" t="s">
        <v>5</v>
      </c>
    </row>
    <row r="6" spans="1:16" ht="30" customHeight="1">
      <c r="A6" s="109"/>
      <c r="B6" s="111"/>
      <c r="C6" s="103" t="s">
        <v>91</v>
      </c>
      <c r="D6" s="102" t="s">
        <v>92</v>
      </c>
      <c r="E6" s="102"/>
      <c r="F6" s="101" t="s">
        <v>0</v>
      </c>
      <c r="G6" s="101" t="s">
        <v>35</v>
      </c>
      <c r="H6" s="101" t="s">
        <v>93</v>
      </c>
      <c r="I6" s="101"/>
      <c r="J6" s="97"/>
      <c r="K6" s="97"/>
      <c r="L6" s="101" t="s">
        <v>0</v>
      </c>
      <c r="M6" s="106" t="s">
        <v>93</v>
      </c>
      <c r="N6" s="107"/>
      <c r="O6" s="108"/>
      <c r="P6" s="102"/>
    </row>
    <row r="7" spans="1:16" ht="15.75">
      <c r="A7" s="109"/>
      <c r="B7" s="111"/>
      <c r="C7" s="104"/>
      <c r="D7" s="103" t="s">
        <v>0</v>
      </c>
      <c r="E7" s="103" t="s">
        <v>52</v>
      </c>
      <c r="F7" s="101"/>
      <c r="G7" s="101"/>
      <c r="H7" s="102" t="s">
        <v>69</v>
      </c>
      <c r="I7" s="102"/>
      <c r="J7" s="97"/>
      <c r="K7" s="97"/>
      <c r="L7" s="101"/>
      <c r="M7" s="101" t="s">
        <v>35</v>
      </c>
      <c r="N7" s="102" t="s">
        <v>69</v>
      </c>
      <c r="O7" s="102"/>
      <c r="P7" s="102"/>
    </row>
    <row r="8" spans="1:16" ht="75.75" customHeight="1">
      <c r="A8" s="99"/>
      <c r="B8" s="112"/>
      <c r="C8" s="105"/>
      <c r="D8" s="105"/>
      <c r="E8" s="105"/>
      <c r="F8" s="101"/>
      <c r="G8" s="101"/>
      <c r="H8" s="71" t="s">
        <v>95</v>
      </c>
      <c r="I8" s="71" t="s">
        <v>60</v>
      </c>
      <c r="J8" s="97"/>
      <c r="K8" s="97"/>
      <c r="L8" s="101"/>
      <c r="M8" s="101"/>
      <c r="N8" s="71" t="s">
        <v>95</v>
      </c>
      <c r="O8" s="71" t="s">
        <v>60</v>
      </c>
      <c r="P8" s="102"/>
    </row>
    <row r="9" spans="1:16" s="34" customFormat="1" ht="29.25" customHeight="1">
      <c r="A9" s="13"/>
      <c r="B9" s="14" t="s">
        <v>76</v>
      </c>
      <c r="C9" s="13"/>
      <c r="D9" s="32">
        <f>+D10+D38</f>
        <v>52835</v>
      </c>
      <c r="E9" s="32">
        <f aca="true" t="shared" si="0" ref="E9:M9">+E10+E38</f>
        <v>52764</v>
      </c>
      <c r="F9" s="32">
        <f t="shared" si="0"/>
        <v>47405</v>
      </c>
      <c r="G9" s="32">
        <f t="shared" si="0"/>
        <v>47405</v>
      </c>
      <c r="H9" s="32"/>
      <c r="I9" s="32"/>
      <c r="J9" s="32">
        <f t="shared" si="0"/>
        <v>14006</v>
      </c>
      <c r="K9" s="32">
        <f t="shared" si="0"/>
        <v>14006</v>
      </c>
      <c r="L9" s="32">
        <f t="shared" si="0"/>
        <v>47476</v>
      </c>
      <c r="M9" s="32">
        <f t="shared" si="0"/>
        <v>47405</v>
      </c>
      <c r="N9" s="13"/>
      <c r="O9" s="13"/>
      <c r="P9" s="33"/>
    </row>
    <row r="10" spans="1:16" s="34" customFormat="1" ht="67.5" customHeight="1">
      <c r="A10" s="14" t="s">
        <v>6</v>
      </c>
      <c r="B10" s="35" t="s">
        <v>7</v>
      </c>
      <c r="C10" s="33"/>
      <c r="D10" s="32">
        <f>+D11+D15+D35</f>
        <v>45905</v>
      </c>
      <c r="E10" s="32">
        <f aca="true" t="shared" si="1" ref="E10:M10">+E11+E15+E35</f>
        <v>45834</v>
      </c>
      <c r="F10" s="32">
        <f t="shared" si="1"/>
        <v>40634</v>
      </c>
      <c r="G10" s="32">
        <f t="shared" si="1"/>
        <v>40634</v>
      </c>
      <c r="H10" s="32"/>
      <c r="I10" s="32"/>
      <c r="J10" s="32">
        <f t="shared" si="1"/>
        <v>13847</v>
      </c>
      <c r="K10" s="32">
        <f>+K11+K15+K35</f>
        <v>13847</v>
      </c>
      <c r="L10" s="32">
        <f t="shared" si="1"/>
        <v>40705</v>
      </c>
      <c r="M10" s="32">
        <f t="shared" si="1"/>
        <v>40634</v>
      </c>
      <c r="N10" s="33"/>
      <c r="O10" s="33"/>
      <c r="P10" s="33"/>
    </row>
    <row r="11" spans="1:16" s="34" customFormat="1" ht="51" customHeight="1">
      <c r="A11" s="36" t="s">
        <v>38</v>
      </c>
      <c r="B11" s="35" t="s">
        <v>103</v>
      </c>
      <c r="C11" s="17"/>
      <c r="D11" s="37">
        <f>+D12</f>
        <v>4763</v>
      </c>
      <c r="E11" s="37">
        <f aca="true" t="shared" si="2" ref="E11:M11">+E12</f>
        <v>4763</v>
      </c>
      <c r="F11" s="37">
        <f t="shared" si="2"/>
        <v>4763</v>
      </c>
      <c r="G11" s="37">
        <f t="shared" si="2"/>
        <v>4763</v>
      </c>
      <c r="H11" s="37"/>
      <c r="I11" s="37"/>
      <c r="J11" s="37">
        <f t="shared" si="2"/>
        <v>200</v>
      </c>
      <c r="K11" s="37">
        <f t="shared" si="2"/>
        <v>200</v>
      </c>
      <c r="L11" s="37">
        <f t="shared" si="2"/>
        <v>4763</v>
      </c>
      <c r="M11" s="37">
        <f t="shared" si="2"/>
        <v>4763</v>
      </c>
      <c r="N11" s="37"/>
      <c r="O11" s="37"/>
      <c r="P11" s="17"/>
    </row>
    <row r="12" spans="1:16" s="41" customFormat="1" ht="29.25" customHeight="1">
      <c r="A12" s="38" t="s">
        <v>63</v>
      </c>
      <c r="B12" s="39" t="s">
        <v>64</v>
      </c>
      <c r="C12" s="19"/>
      <c r="D12" s="40">
        <f>+D13+D14</f>
        <v>4763</v>
      </c>
      <c r="E12" s="40">
        <f aca="true" t="shared" si="3" ref="E12:M12">+E13+E14</f>
        <v>4763</v>
      </c>
      <c r="F12" s="40">
        <f t="shared" si="3"/>
        <v>4763</v>
      </c>
      <c r="G12" s="40">
        <f t="shared" si="3"/>
        <v>4763</v>
      </c>
      <c r="H12" s="40"/>
      <c r="I12" s="40"/>
      <c r="J12" s="40">
        <f t="shared" si="3"/>
        <v>200</v>
      </c>
      <c r="K12" s="40">
        <f t="shared" si="3"/>
        <v>200</v>
      </c>
      <c r="L12" s="40">
        <f t="shared" si="3"/>
        <v>4763</v>
      </c>
      <c r="M12" s="40">
        <f t="shared" si="3"/>
        <v>4763</v>
      </c>
      <c r="N12" s="40"/>
      <c r="O12" s="40"/>
      <c r="P12" s="19"/>
    </row>
    <row r="13" spans="1:16" ht="36.75" customHeight="1">
      <c r="A13" s="12">
        <v>1</v>
      </c>
      <c r="B13" s="42" t="s">
        <v>21</v>
      </c>
      <c r="C13" s="12" t="s">
        <v>110</v>
      </c>
      <c r="D13" s="43">
        <v>2600</v>
      </c>
      <c r="E13" s="43">
        <v>2600</v>
      </c>
      <c r="F13" s="43">
        <v>2800</v>
      </c>
      <c r="G13" s="43">
        <v>2800</v>
      </c>
      <c r="H13" s="24"/>
      <c r="I13" s="24"/>
      <c r="J13" s="44"/>
      <c r="K13" s="44">
        <v>200</v>
      </c>
      <c r="L13" s="43">
        <f>+M13</f>
        <v>2600</v>
      </c>
      <c r="M13" s="43">
        <f>+F13-K13</f>
        <v>2600</v>
      </c>
      <c r="N13" s="45"/>
      <c r="O13" s="45"/>
      <c r="P13" s="12" t="s">
        <v>111</v>
      </c>
    </row>
    <row r="14" spans="1:16" ht="53.25" customHeight="1">
      <c r="A14" s="12">
        <v>2</v>
      </c>
      <c r="B14" s="42" t="s">
        <v>65</v>
      </c>
      <c r="C14" s="24"/>
      <c r="D14" s="43">
        <v>2163</v>
      </c>
      <c r="E14" s="43">
        <v>2163</v>
      </c>
      <c r="F14" s="43">
        <v>1963</v>
      </c>
      <c r="G14" s="43">
        <v>1963</v>
      </c>
      <c r="H14" s="24"/>
      <c r="I14" s="24"/>
      <c r="J14" s="44">
        <v>200</v>
      </c>
      <c r="K14" s="44"/>
      <c r="L14" s="43">
        <f>+M14</f>
        <v>2163</v>
      </c>
      <c r="M14" s="43">
        <f>+F14+J14</f>
        <v>2163</v>
      </c>
      <c r="N14" s="45"/>
      <c r="O14" s="45"/>
      <c r="P14" s="12" t="s">
        <v>112</v>
      </c>
    </row>
    <row r="15" spans="1:16" s="34" customFormat="1" ht="94.5">
      <c r="A15" s="36" t="s">
        <v>49</v>
      </c>
      <c r="B15" s="35" t="s">
        <v>104</v>
      </c>
      <c r="C15" s="17"/>
      <c r="D15" s="37">
        <f>+D16+D31+D33</f>
        <v>34306</v>
      </c>
      <c r="E15" s="37">
        <f aca="true" t="shared" si="4" ref="E15:M15">+E16+E31+E33</f>
        <v>34235</v>
      </c>
      <c r="F15" s="37">
        <f t="shared" si="4"/>
        <v>29035</v>
      </c>
      <c r="G15" s="37">
        <f t="shared" si="4"/>
        <v>29035</v>
      </c>
      <c r="H15" s="37"/>
      <c r="I15" s="37"/>
      <c r="J15" s="37">
        <f t="shared" si="4"/>
        <v>13442</v>
      </c>
      <c r="K15" s="37">
        <f t="shared" si="4"/>
        <v>13442</v>
      </c>
      <c r="L15" s="37">
        <f t="shared" si="4"/>
        <v>29106</v>
      </c>
      <c r="M15" s="37">
        <f t="shared" si="4"/>
        <v>29035</v>
      </c>
      <c r="N15" s="46"/>
      <c r="O15" s="47"/>
      <c r="P15" s="17"/>
    </row>
    <row r="16" spans="1:16" s="34" customFormat="1" ht="23.25" customHeight="1">
      <c r="A16" s="36" t="s">
        <v>105</v>
      </c>
      <c r="B16" s="17" t="s">
        <v>99</v>
      </c>
      <c r="C16" s="17"/>
      <c r="D16" s="37">
        <f>+D17+D23+D26+D29</f>
        <v>26206</v>
      </c>
      <c r="E16" s="37">
        <f aca="true" t="shared" si="5" ref="E16:M16">+E17+E23+E26+E29</f>
        <v>26135</v>
      </c>
      <c r="F16" s="37">
        <f t="shared" si="5"/>
        <v>16135</v>
      </c>
      <c r="G16" s="37">
        <f t="shared" si="5"/>
        <v>16135</v>
      </c>
      <c r="H16" s="37"/>
      <c r="I16" s="37"/>
      <c r="J16" s="37">
        <f t="shared" si="5"/>
        <v>10342</v>
      </c>
      <c r="K16" s="37">
        <f t="shared" si="5"/>
        <v>5542</v>
      </c>
      <c r="L16" s="37">
        <f t="shared" si="5"/>
        <v>21006</v>
      </c>
      <c r="M16" s="37">
        <f t="shared" si="5"/>
        <v>20935</v>
      </c>
      <c r="N16" s="46"/>
      <c r="O16" s="47"/>
      <c r="P16" s="17"/>
    </row>
    <row r="17" spans="1:16" s="41" customFormat="1" ht="23.25" customHeight="1">
      <c r="A17" s="38" t="s">
        <v>63</v>
      </c>
      <c r="B17" s="19" t="s">
        <v>100</v>
      </c>
      <c r="C17" s="19"/>
      <c r="D17" s="48">
        <f>SUM(D18:D22)</f>
        <v>15858</v>
      </c>
      <c r="E17" s="48">
        <f aca="true" t="shared" si="6" ref="E17:M17">SUM(E18:E22)</f>
        <v>15858</v>
      </c>
      <c r="F17" s="48">
        <f t="shared" si="6"/>
        <v>14200</v>
      </c>
      <c r="G17" s="48">
        <f t="shared" si="6"/>
        <v>14200</v>
      </c>
      <c r="H17" s="48"/>
      <c r="I17" s="48"/>
      <c r="J17" s="48">
        <f t="shared" si="6"/>
        <v>2000</v>
      </c>
      <c r="K17" s="48">
        <f t="shared" si="6"/>
        <v>4042</v>
      </c>
      <c r="L17" s="48">
        <f t="shared" si="6"/>
        <v>12158</v>
      </c>
      <c r="M17" s="48">
        <f t="shared" si="6"/>
        <v>12158</v>
      </c>
      <c r="N17" s="48"/>
      <c r="O17" s="48"/>
      <c r="P17" s="19"/>
    </row>
    <row r="18" spans="1:16" ht="47.25">
      <c r="A18" s="12">
        <v>1</v>
      </c>
      <c r="B18" s="42" t="s">
        <v>39</v>
      </c>
      <c r="C18" s="12" t="s">
        <v>101</v>
      </c>
      <c r="D18" s="43">
        <v>3823</v>
      </c>
      <c r="E18" s="43">
        <v>3823</v>
      </c>
      <c r="F18" s="43">
        <v>4000</v>
      </c>
      <c r="G18" s="43">
        <v>4000</v>
      </c>
      <c r="H18" s="24"/>
      <c r="I18" s="24"/>
      <c r="J18" s="24"/>
      <c r="K18" s="49">
        <v>177</v>
      </c>
      <c r="L18" s="43">
        <f>+M18</f>
        <v>3823</v>
      </c>
      <c r="M18" s="43">
        <f>+F18-K18</f>
        <v>3823</v>
      </c>
      <c r="N18" s="50"/>
      <c r="O18" s="49"/>
      <c r="P18" s="12" t="s">
        <v>111</v>
      </c>
    </row>
    <row r="19" spans="1:16" ht="31.5">
      <c r="A19" s="12">
        <v>2</v>
      </c>
      <c r="B19" s="42" t="s">
        <v>45</v>
      </c>
      <c r="C19" s="12"/>
      <c r="D19" s="43">
        <v>1700</v>
      </c>
      <c r="E19" s="43">
        <v>1700</v>
      </c>
      <c r="F19" s="43">
        <v>1700</v>
      </c>
      <c r="G19" s="43">
        <v>1700</v>
      </c>
      <c r="H19" s="24"/>
      <c r="I19" s="24"/>
      <c r="J19" s="24"/>
      <c r="K19" s="49">
        <v>1700</v>
      </c>
      <c r="L19" s="43"/>
      <c r="M19" s="43"/>
      <c r="N19" s="24"/>
      <c r="O19" s="24"/>
      <c r="P19" s="12" t="s">
        <v>113</v>
      </c>
    </row>
    <row r="20" spans="1:16" ht="47.25">
      <c r="A20" s="12">
        <v>3</v>
      </c>
      <c r="B20" s="42" t="s">
        <v>106</v>
      </c>
      <c r="C20" s="12" t="s">
        <v>42</v>
      </c>
      <c r="D20" s="43">
        <v>4335</v>
      </c>
      <c r="E20" s="43">
        <v>4335</v>
      </c>
      <c r="F20" s="43">
        <v>4500</v>
      </c>
      <c r="G20" s="43">
        <v>4500</v>
      </c>
      <c r="H20" s="24"/>
      <c r="I20" s="24"/>
      <c r="J20" s="24"/>
      <c r="K20" s="49">
        <v>165</v>
      </c>
      <c r="L20" s="43">
        <f>+M20</f>
        <v>4335</v>
      </c>
      <c r="M20" s="43">
        <f>+F20-K20</f>
        <v>4335</v>
      </c>
      <c r="N20" s="43"/>
      <c r="O20" s="49"/>
      <c r="P20" s="12" t="s">
        <v>111</v>
      </c>
    </row>
    <row r="21" spans="1:16" ht="47.25">
      <c r="A21" s="12">
        <v>4</v>
      </c>
      <c r="B21" s="42" t="s">
        <v>107</v>
      </c>
      <c r="C21" s="24"/>
      <c r="D21" s="43">
        <v>4000</v>
      </c>
      <c r="E21" s="43">
        <v>4000</v>
      </c>
      <c r="F21" s="43">
        <v>2000</v>
      </c>
      <c r="G21" s="43">
        <v>2000</v>
      </c>
      <c r="H21" s="24"/>
      <c r="I21" s="24"/>
      <c r="J21" s="49">
        <v>2000</v>
      </c>
      <c r="K21" s="49"/>
      <c r="L21" s="43">
        <f>+M21</f>
        <v>4000</v>
      </c>
      <c r="M21" s="43">
        <f>+F21+J21</f>
        <v>4000</v>
      </c>
      <c r="N21" s="43"/>
      <c r="O21" s="43"/>
      <c r="P21" s="12" t="s">
        <v>112</v>
      </c>
    </row>
    <row r="22" spans="1:16" ht="31.5">
      <c r="A22" s="12">
        <v>5</v>
      </c>
      <c r="B22" s="42" t="s">
        <v>108</v>
      </c>
      <c r="C22" s="24"/>
      <c r="D22" s="43">
        <v>2000</v>
      </c>
      <c r="E22" s="43">
        <v>2000</v>
      </c>
      <c r="F22" s="43">
        <v>2000</v>
      </c>
      <c r="G22" s="43">
        <v>2000</v>
      </c>
      <c r="H22" s="24"/>
      <c r="I22" s="24"/>
      <c r="J22" s="24"/>
      <c r="K22" s="49">
        <v>2000</v>
      </c>
      <c r="L22" s="43"/>
      <c r="M22" s="43"/>
      <c r="N22" s="24"/>
      <c r="O22" s="24"/>
      <c r="P22" s="12" t="s">
        <v>114</v>
      </c>
    </row>
    <row r="23" spans="1:16" s="41" customFormat="1" ht="24" customHeight="1">
      <c r="A23" s="38" t="s">
        <v>78</v>
      </c>
      <c r="B23" s="19" t="s">
        <v>102</v>
      </c>
      <c r="C23" s="19"/>
      <c r="D23" s="48">
        <f>+D24+D25</f>
        <v>5295</v>
      </c>
      <c r="E23" s="48">
        <f aca="true" t="shared" si="7" ref="E23:M23">+E24+E25</f>
        <v>5295</v>
      </c>
      <c r="F23" s="48">
        <f t="shared" si="7"/>
        <v>0</v>
      </c>
      <c r="G23" s="48">
        <f t="shared" si="7"/>
        <v>0</v>
      </c>
      <c r="H23" s="48"/>
      <c r="I23" s="48"/>
      <c r="J23" s="48">
        <f t="shared" si="7"/>
        <v>5295</v>
      </c>
      <c r="K23" s="48">
        <f t="shared" si="7"/>
        <v>0</v>
      </c>
      <c r="L23" s="48">
        <f t="shared" si="7"/>
        <v>5295</v>
      </c>
      <c r="M23" s="48">
        <f t="shared" si="7"/>
        <v>5295</v>
      </c>
      <c r="N23" s="48"/>
      <c r="O23" s="48"/>
      <c r="P23" s="19"/>
    </row>
    <row r="24" spans="1:16" ht="31.5">
      <c r="A24" s="12">
        <v>1</v>
      </c>
      <c r="B24" s="42" t="s">
        <v>109</v>
      </c>
      <c r="C24" s="24"/>
      <c r="D24" s="43">
        <v>3595</v>
      </c>
      <c r="E24" s="43">
        <v>3595</v>
      </c>
      <c r="F24" s="24"/>
      <c r="G24" s="24"/>
      <c r="H24" s="24"/>
      <c r="I24" s="24"/>
      <c r="J24" s="43">
        <v>3595</v>
      </c>
      <c r="K24" s="43"/>
      <c r="L24" s="43">
        <f>+M24</f>
        <v>3595</v>
      </c>
      <c r="M24" s="43">
        <f>+F24+J24</f>
        <v>3595</v>
      </c>
      <c r="N24" s="43"/>
      <c r="O24" s="43"/>
      <c r="P24" s="12" t="s">
        <v>115</v>
      </c>
    </row>
    <row r="25" spans="1:16" ht="47.25">
      <c r="A25" s="12">
        <v>2</v>
      </c>
      <c r="B25" s="42" t="s">
        <v>46</v>
      </c>
      <c r="C25" s="24"/>
      <c r="D25" s="43">
        <v>1700</v>
      </c>
      <c r="E25" s="43">
        <v>1700</v>
      </c>
      <c r="F25" s="24"/>
      <c r="G25" s="24"/>
      <c r="H25" s="24"/>
      <c r="I25" s="24"/>
      <c r="J25" s="43">
        <v>1700</v>
      </c>
      <c r="K25" s="43"/>
      <c r="L25" s="43">
        <f>+M25</f>
        <v>1700</v>
      </c>
      <c r="M25" s="43">
        <f>+F25+J25</f>
        <v>1700</v>
      </c>
      <c r="N25" s="50"/>
      <c r="O25" s="49"/>
      <c r="P25" s="12" t="s">
        <v>116</v>
      </c>
    </row>
    <row r="26" spans="1:16" s="41" customFormat="1" ht="24" customHeight="1">
      <c r="A26" s="38" t="s">
        <v>89</v>
      </c>
      <c r="B26" s="19" t="s">
        <v>117</v>
      </c>
      <c r="C26" s="19"/>
      <c r="D26" s="40">
        <f>+D27+D28</f>
        <v>3522</v>
      </c>
      <c r="E26" s="40">
        <f aca="true" t="shared" si="8" ref="E26:M26">+E27+E28</f>
        <v>3482</v>
      </c>
      <c r="F26" s="40">
        <f t="shared" si="8"/>
        <v>1935</v>
      </c>
      <c r="G26" s="40">
        <f t="shared" si="8"/>
        <v>1935</v>
      </c>
      <c r="H26" s="40"/>
      <c r="I26" s="40"/>
      <c r="J26" s="40">
        <f t="shared" si="8"/>
        <v>1547</v>
      </c>
      <c r="K26" s="40">
        <f t="shared" si="8"/>
        <v>1500</v>
      </c>
      <c r="L26" s="40">
        <f t="shared" si="8"/>
        <v>2022</v>
      </c>
      <c r="M26" s="40">
        <f t="shared" si="8"/>
        <v>1982</v>
      </c>
      <c r="N26" s="40"/>
      <c r="O26" s="40"/>
      <c r="P26" s="19"/>
    </row>
    <row r="27" spans="1:16" ht="23.25" customHeight="1">
      <c r="A27" s="12">
        <v>1</v>
      </c>
      <c r="B27" s="42" t="s">
        <v>47</v>
      </c>
      <c r="C27" s="24"/>
      <c r="D27" s="43">
        <v>1500</v>
      </c>
      <c r="E27" s="43">
        <v>1500</v>
      </c>
      <c r="F27" s="43">
        <v>1500</v>
      </c>
      <c r="G27" s="43">
        <v>1500</v>
      </c>
      <c r="H27" s="44"/>
      <c r="I27" s="44"/>
      <c r="J27" s="44"/>
      <c r="K27" s="44">
        <v>1500</v>
      </c>
      <c r="L27" s="43"/>
      <c r="M27" s="43"/>
      <c r="N27" s="44"/>
      <c r="O27" s="44"/>
      <c r="P27" s="12" t="s">
        <v>124</v>
      </c>
    </row>
    <row r="28" spans="1:16" ht="63">
      <c r="A28" s="12">
        <v>2</v>
      </c>
      <c r="B28" s="42" t="s">
        <v>119</v>
      </c>
      <c r="C28" s="24"/>
      <c r="D28" s="43">
        <v>2022</v>
      </c>
      <c r="E28" s="43">
        <v>1982</v>
      </c>
      <c r="F28" s="44">
        <v>435</v>
      </c>
      <c r="G28" s="44">
        <v>435</v>
      </c>
      <c r="H28" s="44"/>
      <c r="I28" s="44"/>
      <c r="J28" s="43">
        <v>1547</v>
      </c>
      <c r="K28" s="43"/>
      <c r="L28" s="43">
        <v>2022</v>
      </c>
      <c r="M28" s="43">
        <f>+F28+J28</f>
        <v>1982</v>
      </c>
      <c r="N28" s="43"/>
      <c r="O28" s="43"/>
      <c r="P28" s="12" t="s">
        <v>125</v>
      </c>
    </row>
    <row r="29" spans="1:16" s="41" customFormat="1" ht="24" customHeight="1">
      <c r="A29" s="38" t="s">
        <v>78</v>
      </c>
      <c r="B29" s="39" t="s">
        <v>102</v>
      </c>
      <c r="C29" s="19"/>
      <c r="D29" s="48">
        <f>+D30</f>
        <v>1531</v>
      </c>
      <c r="E29" s="48">
        <f aca="true" t="shared" si="9" ref="E29:M29">+E30</f>
        <v>1500</v>
      </c>
      <c r="F29" s="48">
        <f t="shared" si="9"/>
        <v>0</v>
      </c>
      <c r="G29" s="48">
        <f t="shared" si="9"/>
        <v>0</v>
      </c>
      <c r="H29" s="48"/>
      <c r="I29" s="48"/>
      <c r="J29" s="48">
        <f t="shared" si="9"/>
        <v>1500</v>
      </c>
      <c r="K29" s="48">
        <f t="shared" si="9"/>
        <v>0</v>
      </c>
      <c r="L29" s="48">
        <f t="shared" si="9"/>
        <v>1531</v>
      </c>
      <c r="M29" s="48">
        <f t="shared" si="9"/>
        <v>1500</v>
      </c>
      <c r="N29" s="48"/>
      <c r="O29" s="48"/>
      <c r="P29" s="19"/>
    </row>
    <row r="30" spans="1:16" ht="47.25">
      <c r="A30" s="12">
        <v>1</v>
      </c>
      <c r="B30" s="42" t="s">
        <v>48</v>
      </c>
      <c r="C30" s="24"/>
      <c r="D30" s="43">
        <v>1531</v>
      </c>
      <c r="E30" s="49">
        <v>1500</v>
      </c>
      <c r="F30" s="24"/>
      <c r="G30" s="24"/>
      <c r="H30" s="24"/>
      <c r="I30" s="24"/>
      <c r="J30" s="43">
        <v>1500</v>
      </c>
      <c r="K30" s="49"/>
      <c r="L30" s="44">
        <v>1531</v>
      </c>
      <c r="M30" s="44">
        <v>1500</v>
      </c>
      <c r="N30" s="43"/>
      <c r="O30" s="43"/>
      <c r="P30" s="12" t="s">
        <v>126</v>
      </c>
    </row>
    <row r="31" spans="1:16" s="34" customFormat="1" ht="31.5">
      <c r="A31" s="36" t="s">
        <v>130</v>
      </c>
      <c r="B31" s="35" t="s">
        <v>120</v>
      </c>
      <c r="C31" s="17"/>
      <c r="D31" s="47">
        <f>+D32</f>
        <v>5500</v>
      </c>
      <c r="E31" s="47">
        <f aca="true" t="shared" si="10" ref="E31:M31">+E32</f>
        <v>5500</v>
      </c>
      <c r="F31" s="47">
        <f t="shared" si="10"/>
        <v>2400</v>
      </c>
      <c r="G31" s="47">
        <f t="shared" si="10"/>
        <v>2400</v>
      </c>
      <c r="H31" s="47"/>
      <c r="I31" s="47"/>
      <c r="J31" s="47">
        <f t="shared" si="10"/>
        <v>3100</v>
      </c>
      <c r="K31" s="47">
        <f t="shared" si="10"/>
        <v>0</v>
      </c>
      <c r="L31" s="47">
        <f t="shared" si="10"/>
        <v>5500</v>
      </c>
      <c r="M31" s="47">
        <f t="shared" si="10"/>
        <v>5500</v>
      </c>
      <c r="N31" s="47"/>
      <c r="O31" s="47"/>
      <c r="P31" s="17"/>
    </row>
    <row r="32" spans="1:16" ht="31.5">
      <c r="A32" s="12">
        <v>1</v>
      </c>
      <c r="B32" s="42" t="s">
        <v>121</v>
      </c>
      <c r="C32" s="24"/>
      <c r="D32" s="43">
        <v>5500</v>
      </c>
      <c r="E32" s="43">
        <v>5500</v>
      </c>
      <c r="F32" s="43">
        <v>2400</v>
      </c>
      <c r="G32" s="43">
        <v>2400</v>
      </c>
      <c r="H32" s="44"/>
      <c r="I32" s="44"/>
      <c r="J32" s="43">
        <v>3100</v>
      </c>
      <c r="K32" s="43"/>
      <c r="L32" s="43">
        <f>+M32</f>
        <v>5500</v>
      </c>
      <c r="M32" s="43">
        <f>+F32+J32</f>
        <v>5500</v>
      </c>
      <c r="N32" s="43"/>
      <c r="O32" s="43"/>
      <c r="P32" s="12" t="s">
        <v>112</v>
      </c>
    </row>
    <row r="33" spans="1:16" s="34" customFormat="1" ht="31.5">
      <c r="A33" s="36" t="s">
        <v>131</v>
      </c>
      <c r="B33" s="35" t="s">
        <v>122</v>
      </c>
      <c r="C33" s="17"/>
      <c r="D33" s="47">
        <f>+D34</f>
        <v>2600</v>
      </c>
      <c r="E33" s="47">
        <f aca="true" t="shared" si="11" ref="E33:M33">+E34</f>
        <v>2600</v>
      </c>
      <c r="F33" s="47">
        <f t="shared" si="11"/>
        <v>10500</v>
      </c>
      <c r="G33" s="47">
        <f t="shared" si="11"/>
        <v>10500</v>
      </c>
      <c r="H33" s="47"/>
      <c r="I33" s="47"/>
      <c r="J33" s="47"/>
      <c r="K33" s="47">
        <f t="shared" si="11"/>
        <v>7900</v>
      </c>
      <c r="L33" s="47">
        <f t="shared" si="11"/>
        <v>2600</v>
      </c>
      <c r="M33" s="47">
        <f t="shared" si="11"/>
        <v>2600</v>
      </c>
      <c r="N33" s="47"/>
      <c r="O33" s="47"/>
      <c r="P33" s="17"/>
    </row>
    <row r="34" spans="1:16" ht="31.5">
      <c r="A34" s="12">
        <v>1</v>
      </c>
      <c r="B34" s="42" t="s">
        <v>22</v>
      </c>
      <c r="C34" s="12" t="s">
        <v>24</v>
      </c>
      <c r="D34" s="43">
        <v>2600</v>
      </c>
      <c r="E34" s="43">
        <v>2600</v>
      </c>
      <c r="F34" s="43">
        <v>10500</v>
      </c>
      <c r="G34" s="43">
        <v>10500</v>
      </c>
      <c r="H34" s="44"/>
      <c r="I34" s="44"/>
      <c r="J34" s="44"/>
      <c r="K34" s="44">
        <v>7900</v>
      </c>
      <c r="L34" s="43">
        <f>+M34</f>
        <v>2600</v>
      </c>
      <c r="M34" s="43">
        <v>2600</v>
      </c>
      <c r="N34" s="43"/>
      <c r="O34" s="43"/>
      <c r="P34" s="12" t="s">
        <v>111</v>
      </c>
    </row>
    <row r="35" spans="1:16" s="34" customFormat="1" ht="47.25">
      <c r="A35" s="36" t="s">
        <v>50</v>
      </c>
      <c r="B35" s="35" t="s">
        <v>123</v>
      </c>
      <c r="C35" s="17"/>
      <c r="D35" s="47">
        <f>+D36+D37</f>
        <v>6836</v>
      </c>
      <c r="E35" s="47">
        <f aca="true" t="shared" si="12" ref="E35:M35">+E36+E37</f>
        <v>6836</v>
      </c>
      <c r="F35" s="47">
        <f t="shared" si="12"/>
        <v>6836</v>
      </c>
      <c r="G35" s="47">
        <f t="shared" si="12"/>
        <v>6836</v>
      </c>
      <c r="H35" s="47"/>
      <c r="I35" s="47"/>
      <c r="J35" s="47">
        <f t="shared" si="12"/>
        <v>205</v>
      </c>
      <c r="K35" s="47">
        <f t="shared" si="12"/>
        <v>205</v>
      </c>
      <c r="L35" s="47">
        <f t="shared" si="12"/>
        <v>6836</v>
      </c>
      <c r="M35" s="47">
        <f t="shared" si="12"/>
        <v>6836</v>
      </c>
      <c r="N35" s="47"/>
      <c r="O35" s="47"/>
      <c r="P35" s="17"/>
    </row>
    <row r="36" spans="1:16" ht="31.5">
      <c r="A36" s="12">
        <v>1</v>
      </c>
      <c r="B36" s="42" t="s">
        <v>61</v>
      </c>
      <c r="C36" s="24"/>
      <c r="D36" s="43">
        <v>2516</v>
      </c>
      <c r="E36" s="43">
        <v>2516</v>
      </c>
      <c r="F36" s="43">
        <v>2311</v>
      </c>
      <c r="G36" s="43">
        <v>2311</v>
      </c>
      <c r="H36" s="44"/>
      <c r="I36" s="44"/>
      <c r="J36" s="44">
        <v>205</v>
      </c>
      <c r="K36" s="44"/>
      <c r="L36" s="43">
        <f>+M36</f>
        <v>2516</v>
      </c>
      <c r="M36" s="43">
        <f>+F36+J36</f>
        <v>2516</v>
      </c>
      <c r="N36" s="43"/>
      <c r="O36" s="43"/>
      <c r="P36" s="12" t="s">
        <v>112</v>
      </c>
    </row>
    <row r="37" spans="1:16" ht="47.25">
      <c r="A37" s="12">
        <v>2</v>
      </c>
      <c r="B37" s="42" t="s">
        <v>43</v>
      </c>
      <c r="C37" s="12" t="s">
        <v>44</v>
      </c>
      <c r="D37" s="43">
        <v>4320</v>
      </c>
      <c r="E37" s="43">
        <v>4320</v>
      </c>
      <c r="F37" s="43">
        <v>4525</v>
      </c>
      <c r="G37" s="43">
        <v>4525</v>
      </c>
      <c r="H37" s="44"/>
      <c r="I37" s="44"/>
      <c r="J37" s="44"/>
      <c r="K37" s="44">
        <v>205</v>
      </c>
      <c r="L37" s="43">
        <f>+M37</f>
        <v>4320</v>
      </c>
      <c r="M37" s="43">
        <f>+F37-K37</f>
        <v>4320</v>
      </c>
      <c r="N37" s="43"/>
      <c r="O37" s="43"/>
      <c r="P37" s="12" t="s">
        <v>111</v>
      </c>
    </row>
    <row r="38" spans="1:16" s="34" customFormat="1" ht="47.25">
      <c r="A38" s="14" t="s">
        <v>17</v>
      </c>
      <c r="B38" s="35" t="s">
        <v>127</v>
      </c>
      <c r="C38" s="33"/>
      <c r="D38" s="51">
        <f>+D39+D40</f>
        <v>6930</v>
      </c>
      <c r="E38" s="51">
        <f aca="true" t="shared" si="13" ref="E38:M38">+E39+E40</f>
        <v>6930</v>
      </c>
      <c r="F38" s="51">
        <f t="shared" si="13"/>
        <v>6771</v>
      </c>
      <c r="G38" s="51">
        <f t="shared" si="13"/>
        <v>6771</v>
      </c>
      <c r="H38" s="51"/>
      <c r="I38" s="51"/>
      <c r="J38" s="51">
        <f t="shared" si="13"/>
        <v>159</v>
      </c>
      <c r="K38" s="51">
        <f t="shared" si="13"/>
        <v>159</v>
      </c>
      <c r="L38" s="51">
        <f t="shared" si="13"/>
        <v>6771</v>
      </c>
      <c r="M38" s="51">
        <f t="shared" si="13"/>
        <v>6771</v>
      </c>
      <c r="N38" s="51"/>
      <c r="O38" s="51"/>
      <c r="P38" s="33"/>
    </row>
    <row r="39" spans="1:16" ht="47.25">
      <c r="A39" s="12">
        <v>1</v>
      </c>
      <c r="B39" s="42" t="s">
        <v>128</v>
      </c>
      <c r="C39" s="12" t="s">
        <v>19</v>
      </c>
      <c r="D39" s="43">
        <v>4500</v>
      </c>
      <c r="E39" s="49">
        <v>4500</v>
      </c>
      <c r="F39" s="49">
        <v>4500</v>
      </c>
      <c r="G39" s="49">
        <v>4500</v>
      </c>
      <c r="H39" s="24"/>
      <c r="I39" s="24"/>
      <c r="J39" s="44"/>
      <c r="K39" s="44">
        <v>159</v>
      </c>
      <c r="L39" s="43">
        <f>+M39</f>
        <v>4341</v>
      </c>
      <c r="M39" s="43">
        <f>+F39-K39</f>
        <v>4341</v>
      </c>
      <c r="N39" s="43"/>
      <c r="O39" s="43"/>
      <c r="P39" s="12" t="s">
        <v>111</v>
      </c>
    </row>
    <row r="40" spans="1:16" ht="31.5">
      <c r="A40" s="12">
        <v>2</v>
      </c>
      <c r="B40" s="42" t="s">
        <v>66</v>
      </c>
      <c r="C40" s="24"/>
      <c r="D40" s="43">
        <v>2430</v>
      </c>
      <c r="E40" s="49">
        <v>2430</v>
      </c>
      <c r="F40" s="43">
        <v>2271</v>
      </c>
      <c r="G40" s="49">
        <v>2271</v>
      </c>
      <c r="H40" s="24"/>
      <c r="I40" s="24"/>
      <c r="J40" s="44">
        <v>159</v>
      </c>
      <c r="K40" s="44"/>
      <c r="L40" s="43">
        <f>+M40</f>
        <v>2430</v>
      </c>
      <c r="M40" s="43">
        <f>+F40+J40</f>
        <v>2430</v>
      </c>
      <c r="N40" s="50"/>
      <c r="O40" s="43"/>
      <c r="P40" s="12" t="s">
        <v>129</v>
      </c>
    </row>
  </sheetData>
  <sheetProtection/>
  <mergeCells count="23">
    <mergeCell ref="A1:P1"/>
    <mergeCell ref="G6:G8"/>
    <mergeCell ref="H6:I6"/>
    <mergeCell ref="H7:I7"/>
    <mergeCell ref="F5:I5"/>
    <mergeCell ref="J5:J8"/>
    <mergeCell ref="A5:A8"/>
    <mergeCell ref="A2:P2"/>
    <mergeCell ref="A3:P3"/>
    <mergeCell ref="L6:L8"/>
    <mergeCell ref="M7:M8"/>
    <mergeCell ref="N7:O7"/>
    <mergeCell ref="P5:P8"/>
    <mergeCell ref="B5:B8"/>
    <mergeCell ref="D7:D8"/>
    <mergeCell ref="E7:E8"/>
    <mergeCell ref="M6:O6"/>
    <mergeCell ref="C6:C8"/>
    <mergeCell ref="L5:O5"/>
    <mergeCell ref="K5:K8"/>
    <mergeCell ref="D6:E6"/>
    <mergeCell ref="C5:E5"/>
    <mergeCell ref="F6:F8"/>
  </mergeCells>
  <printOptions/>
  <pageMargins left="0.7086614173228347" right="0.31496062992125984" top="0.5511811023622047" bottom="0.5511811023622047" header="0.31496062992125984" footer="0.31496062992125984"/>
  <pageSetup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P23"/>
  <sheetViews>
    <sheetView view="pageBreakPreview" zoomScale="85" zoomScaleNormal="70" zoomScaleSheetLayoutView="85" zoomScalePageLayoutView="0" workbookViewId="0" topLeftCell="A1">
      <selection activeCell="B23" sqref="B23"/>
    </sheetView>
  </sheetViews>
  <sheetFormatPr defaultColWidth="8.7109375" defaultRowHeight="15"/>
  <cols>
    <col min="1" max="1" width="6.8515625" style="30" customWidth="1"/>
    <col min="2" max="2" width="48.00390625" style="30" customWidth="1"/>
    <col min="3" max="3" width="13.8515625" style="30" customWidth="1"/>
    <col min="4" max="4" width="11.28125" style="30" customWidth="1"/>
    <col min="5" max="5" width="12.28125" style="30" customWidth="1"/>
    <col min="6" max="6" width="10.8515625" style="30" customWidth="1"/>
    <col min="7" max="7" width="10.00390625" style="30" customWidth="1"/>
    <col min="8" max="8" width="9.57421875" style="30" customWidth="1"/>
    <col min="9" max="9" width="9.00390625" style="30" customWidth="1"/>
    <col min="10" max="11" width="8.7109375" style="30" customWidth="1"/>
    <col min="12" max="12" width="11.57421875" style="30" customWidth="1"/>
    <col min="13" max="14" width="8.7109375" style="30" customWidth="1"/>
    <col min="15" max="15" width="10.57421875" style="30" customWidth="1"/>
    <col min="16" max="16" width="9.00390625" style="30" customWidth="1"/>
    <col min="17" max="16384" width="8.7109375" style="30" customWidth="1"/>
  </cols>
  <sheetData>
    <row r="1" spans="1:16" ht="21" customHeight="1">
      <c r="A1" s="80" t="s">
        <v>164</v>
      </c>
      <c r="B1" s="80"/>
      <c r="C1" s="80"/>
      <c r="D1" s="80"/>
      <c r="E1" s="80"/>
      <c r="F1" s="80"/>
      <c r="G1" s="80"/>
      <c r="H1" s="80"/>
      <c r="I1" s="80"/>
      <c r="J1" s="80"/>
      <c r="K1" s="80"/>
      <c r="L1" s="80"/>
      <c r="M1" s="80"/>
      <c r="N1" s="80"/>
      <c r="O1" s="80"/>
      <c r="P1" s="80"/>
    </row>
    <row r="2" spans="1:16" ht="39" customHeight="1">
      <c r="A2" s="83" t="s">
        <v>90</v>
      </c>
      <c r="B2" s="83"/>
      <c r="C2" s="83"/>
      <c r="D2" s="83"/>
      <c r="E2" s="83"/>
      <c r="F2" s="83"/>
      <c r="G2" s="83"/>
      <c r="H2" s="83"/>
      <c r="I2" s="83"/>
      <c r="J2" s="83"/>
      <c r="K2" s="83"/>
      <c r="L2" s="83"/>
      <c r="M2" s="83"/>
      <c r="N2" s="83"/>
      <c r="O2" s="83"/>
      <c r="P2" s="83"/>
    </row>
    <row r="3" spans="1:16" ht="21" customHeight="1">
      <c r="A3" s="89" t="str">
        <f>+'Điều chỉnh KH 2023 (NSTW)'!A3:K3</f>
        <v>(kèm theo Nghị quyết số       /NQ-HĐND ngày          /      /2023 của HĐND huyện Tủa Chùa)</v>
      </c>
      <c r="B3" s="89"/>
      <c r="C3" s="89"/>
      <c r="D3" s="89"/>
      <c r="E3" s="89"/>
      <c r="F3" s="89"/>
      <c r="G3" s="89"/>
      <c r="H3" s="89"/>
      <c r="I3" s="89"/>
      <c r="J3" s="89"/>
      <c r="K3" s="89"/>
      <c r="L3" s="89"/>
      <c r="M3" s="89"/>
      <c r="N3" s="89"/>
      <c r="O3" s="89"/>
      <c r="P3" s="89"/>
    </row>
    <row r="4" spans="13:16" ht="21" customHeight="1">
      <c r="M4" s="78" t="s">
        <v>172</v>
      </c>
      <c r="N4" s="78"/>
      <c r="O4" s="78"/>
      <c r="P4" s="78"/>
    </row>
    <row r="5" spans="1:16" ht="34.5" customHeight="1">
      <c r="A5" s="82" t="s">
        <v>182</v>
      </c>
      <c r="B5" s="82" t="s">
        <v>67</v>
      </c>
      <c r="C5" s="92" t="s">
        <v>174</v>
      </c>
      <c r="D5" s="92"/>
      <c r="E5" s="92"/>
      <c r="F5" s="82" t="s">
        <v>75</v>
      </c>
      <c r="G5" s="82"/>
      <c r="H5" s="82"/>
      <c r="I5" s="82"/>
      <c r="J5" s="82"/>
      <c r="K5" s="82"/>
      <c r="L5" s="82"/>
      <c r="M5" s="82"/>
      <c r="N5" s="82"/>
      <c r="O5" s="91" t="s">
        <v>158</v>
      </c>
      <c r="P5" s="82" t="s">
        <v>5</v>
      </c>
    </row>
    <row r="6" spans="1:16" ht="24" customHeight="1">
      <c r="A6" s="82"/>
      <c r="B6" s="82"/>
      <c r="C6" s="91" t="s">
        <v>68</v>
      </c>
      <c r="D6" s="82" t="s">
        <v>69</v>
      </c>
      <c r="E6" s="82"/>
      <c r="F6" s="90" t="s">
        <v>71</v>
      </c>
      <c r="G6" s="90"/>
      <c r="H6" s="90"/>
      <c r="I6" s="90" t="s">
        <v>73</v>
      </c>
      <c r="J6" s="90"/>
      <c r="K6" s="90"/>
      <c r="L6" s="90" t="s">
        <v>74</v>
      </c>
      <c r="M6" s="90"/>
      <c r="N6" s="90"/>
      <c r="O6" s="91"/>
      <c r="P6" s="82"/>
    </row>
    <row r="7" spans="1:16" ht="21.75" customHeight="1">
      <c r="A7" s="82"/>
      <c r="B7" s="82"/>
      <c r="C7" s="91"/>
      <c r="D7" s="91" t="s">
        <v>72</v>
      </c>
      <c r="E7" s="91" t="s">
        <v>70</v>
      </c>
      <c r="F7" s="91" t="s">
        <v>68</v>
      </c>
      <c r="G7" s="82" t="s">
        <v>69</v>
      </c>
      <c r="H7" s="82"/>
      <c r="I7" s="91" t="s">
        <v>68</v>
      </c>
      <c r="J7" s="82" t="s">
        <v>69</v>
      </c>
      <c r="K7" s="82"/>
      <c r="L7" s="91" t="s">
        <v>68</v>
      </c>
      <c r="M7" s="82" t="s">
        <v>69</v>
      </c>
      <c r="N7" s="82"/>
      <c r="O7" s="91"/>
      <c r="P7" s="82"/>
    </row>
    <row r="8" spans="1:16" ht="15.75">
      <c r="A8" s="82"/>
      <c r="B8" s="82"/>
      <c r="C8" s="91"/>
      <c r="D8" s="91"/>
      <c r="E8" s="91"/>
      <c r="F8" s="91"/>
      <c r="G8" s="91" t="s">
        <v>72</v>
      </c>
      <c r="H8" s="91" t="s">
        <v>70</v>
      </c>
      <c r="I8" s="91"/>
      <c r="J8" s="91" t="s">
        <v>72</v>
      </c>
      <c r="K8" s="91" t="s">
        <v>70</v>
      </c>
      <c r="L8" s="91"/>
      <c r="M8" s="91" t="s">
        <v>72</v>
      </c>
      <c r="N8" s="91" t="s">
        <v>70</v>
      </c>
      <c r="O8" s="91"/>
      <c r="P8" s="82"/>
    </row>
    <row r="9" spans="1:16" ht="56.25" customHeight="1">
      <c r="A9" s="82"/>
      <c r="B9" s="82"/>
      <c r="C9" s="91"/>
      <c r="D9" s="91"/>
      <c r="E9" s="91"/>
      <c r="F9" s="91"/>
      <c r="G9" s="91"/>
      <c r="H9" s="91"/>
      <c r="I9" s="91"/>
      <c r="J9" s="91"/>
      <c r="K9" s="91"/>
      <c r="L9" s="91"/>
      <c r="M9" s="91"/>
      <c r="N9" s="91"/>
      <c r="O9" s="91"/>
      <c r="P9" s="82"/>
    </row>
    <row r="10" spans="1:16" s="34" customFormat="1" ht="24" customHeight="1">
      <c r="A10" s="33"/>
      <c r="B10" s="70" t="s">
        <v>76</v>
      </c>
      <c r="C10" s="32">
        <f aca="true" t="shared" si="0" ref="C10:N10">+C11+C22</f>
        <v>26250</v>
      </c>
      <c r="D10" s="32">
        <f t="shared" si="0"/>
        <v>25000</v>
      </c>
      <c r="E10" s="32">
        <f t="shared" si="0"/>
        <v>1250</v>
      </c>
      <c r="F10" s="32">
        <f t="shared" si="0"/>
        <v>9975</v>
      </c>
      <c r="G10" s="32">
        <f t="shared" si="0"/>
        <v>9500</v>
      </c>
      <c r="H10" s="32">
        <f t="shared" si="0"/>
        <v>475</v>
      </c>
      <c r="I10" s="32">
        <f t="shared" si="0"/>
        <v>9394</v>
      </c>
      <c r="J10" s="32">
        <f t="shared" si="0"/>
        <v>8947</v>
      </c>
      <c r="K10" s="32">
        <f t="shared" si="0"/>
        <v>447</v>
      </c>
      <c r="L10" s="32">
        <f t="shared" si="0"/>
        <v>6881</v>
      </c>
      <c r="M10" s="32">
        <f t="shared" si="0"/>
        <v>6553</v>
      </c>
      <c r="N10" s="32">
        <f t="shared" si="0"/>
        <v>328</v>
      </c>
      <c r="O10" s="53"/>
      <c r="P10" s="33"/>
    </row>
    <row r="11" spans="1:16" s="34" customFormat="1" ht="31.5">
      <c r="A11" s="70" t="s">
        <v>63</v>
      </c>
      <c r="B11" s="54" t="s">
        <v>77</v>
      </c>
      <c r="C11" s="51">
        <f>+C12</f>
        <v>25000</v>
      </c>
      <c r="D11" s="51">
        <f>+D12</f>
        <v>25000</v>
      </c>
      <c r="E11" s="51"/>
      <c r="F11" s="51">
        <f>+F12</f>
        <v>9500</v>
      </c>
      <c r="G11" s="51">
        <f>+G12</f>
        <v>9500</v>
      </c>
      <c r="H11" s="51"/>
      <c r="I11" s="51">
        <f>+I12</f>
        <v>8947</v>
      </c>
      <c r="J11" s="51">
        <f>+J12</f>
        <v>8947</v>
      </c>
      <c r="K11" s="51"/>
      <c r="L11" s="51">
        <f>+L12</f>
        <v>6553</v>
      </c>
      <c r="M11" s="51">
        <f>+M12</f>
        <v>6553</v>
      </c>
      <c r="N11" s="51"/>
      <c r="O11" s="51"/>
      <c r="P11" s="33"/>
    </row>
    <row r="12" spans="1:16" s="34" customFormat="1" ht="24.75" customHeight="1">
      <c r="A12" s="70" t="s">
        <v>78</v>
      </c>
      <c r="B12" s="13" t="s">
        <v>18</v>
      </c>
      <c r="C12" s="32">
        <f>SUM(C13:C21)</f>
        <v>25000</v>
      </c>
      <c r="D12" s="32">
        <f>SUM(D13:D21)</f>
        <v>25000</v>
      </c>
      <c r="E12" s="32"/>
      <c r="F12" s="32">
        <f>SUM(F13:F21)</f>
        <v>9500</v>
      </c>
      <c r="G12" s="32">
        <f>SUM(G13:G21)</f>
        <v>9500</v>
      </c>
      <c r="H12" s="32"/>
      <c r="I12" s="32">
        <f>SUM(I13:I21)</f>
        <v>8947</v>
      </c>
      <c r="J12" s="32">
        <f>SUM(J13:J21)</f>
        <v>8947</v>
      </c>
      <c r="K12" s="32"/>
      <c r="L12" s="32">
        <f>SUM(L13:L21)</f>
        <v>6553</v>
      </c>
      <c r="M12" s="32">
        <f>SUM(M13:M21)</f>
        <v>6553</v>
      </c>
      <c r="N12" s="32"/>
      <c r="O12" s="53"/>
      <c r="P12" s="33"/>
    </row>
    <row r="13" spans="1:16" ht="31.5">
      <c r="A13" s="69">
        <v>1</v>
      </c>
      <c r="B13" s="55" t="s">
        <v>79</v>
      </c>
      <c r="C13" s="56">
        <f>+D13+E13</f>
        <v>5000</v>
      </c>
      <c r="D13" s="56">
        <v>5000</v>
      </c>
      <c r="E13" s="57"/>
      <c r="F13" s="56">
        <f>+G13+H13</f>
        <v>5000</v>
      </c>
      <c r="G13" s="56">
        <v>5000</v>
      </c>
      <c r="H13" s="45"/>
      <c r="I13" s="45"/>
      <c r="J13" s="45"/>
      <c r="K13" s="45"/>
      <c r="L13" s="45"/>
      <c r="M13" s="45"/>
      <c r="N13" s="45"/>
      <c r="O13" s="113" t="s">
        <v>160</v>
      </c>
      <c r="P13" s="45"/>
    </row>
    <row r="14" spans="1:16" ht="31.5">
      <c r="A14" s="69">
        <v>2</v>
      </c>
      <c r="B14" s="55" t="s">
        <v>80</v>
      </c>
      <c r="C14" s="56">
        <f aca="true" t="shared" si="1" ref="C14:C21">+D14+E14</f>
        <v>2500</v>
      </c>
      <c r="D14" s="56">
        <v>2500</v>
      </c>
      <c r="E14" s="57"/>
      <c r="F14" s="56">
        <f>+G14+H14</f>
        <v>2500</v>
      </c>
      <c r="G14" s="56">
        <v>2500</v>
      </c>
      <c r="H14" s="45"/>
      <c r="I14" s="45"/>
      <c r="J14" s="45"/>
      <c r="K14" s="45"/>
      <c r="L14" s="45"/>
      <c r="M14" s="45"/>
      <c r="N14" s="45"/>
      <c r="O14" s="113"/>
      <c r="P14" s="45"/>
    </row>
    <row r="15" spans="1:16" ht="31.5">
      <c r="A15" s="69">
        <v>3</v>
      </c>
      <c r="B15" s="55" t="s">
        <v>81</v>
      </c>
      <c r="C15" s="56">
        <f t="shared" si="1"/>
        <v>2000</v>
      </c>
      <c r="D15" s="56">
        <v>2000</v>
      </c>
      <c r="E15" s="57"/>
      <c r="F15" s="56">
        <f>+G15+H15</f>
        <v>2000</v>
      </c>
      <c r="G15" s="56">
        <v>2000</v>
      </c>
      <c r="H15" s="45"/>
      <c r="I15" s="45"/>
      <c r="J15" s="45"/>
      <c r="K15" s="45"/>
      <c r="L15" s="45"/>
      <c r="M15" s="45"/>
      <c r="N15" s="45"/>
      <c r="O15" s="113"/>
      <c r="P15" s="45"/>
    </row>
    <row r="16" spans="1:16" ht="15.75">
      <c r="A16" s="69">
        <v>4</v>
      </c>
      <c r="B16" s="55" t="s">
        <v>82</v>
      </c>
      <c r="C16" s="56">
        <f t="shared" si="1"/>
        <v>3000</v>
      </c>
      <c r="D16" s="56">
        <v>3000</v>
      </c>
      <c r="E16" s="57"/>
      <c r="F16" s="56"/>
      <c r="G16" s="45"/>
      <c r="H16" s="45"/>
      <c r="I16" s="56">
        <f>+J16+K16</f>
        <v>3000</v>
      </c>
      <c r="J16" s="56">
        <v>3000</v>
      </c>
      <c r="K16" s="45"/>
      <c r="L16" s="45"/>
      <c r="M16" s="45"/>
      <c r="N16" s="45"/>
      <c r="O16" s="113"/>
      <c r="P16" s="45"/>
    </row>
    <row r="17" spans="1:16" ht="31.5">
      <c r="A17" s="69">
        <v>5</v>
      </c>
      <c r="B17" s="55" t="s">
        <v>83</v>
      </c>
      <c r="C17" s="56">
        <f t="shared" si="1"/>
        <v>2500</v>
      </c>
      <c r="D17" s="56">
        <v>2500</v>
      </c>
      <c r="E17" s="57"/>
      <c r="F17" s="56"/>
      <c r="G17" s="45"/>
      <c r="H17" s="45"/>
      <c r="I17" s="56">
        <f>+J17+K17</f>
        <v>2500</v>
      </c>
      <c r="J17" s="56">
        <v>2500</v>
      </c>
      <c r="K17" s="45"/>
      <c r="L17" s="45"/>
      <c r="M17" s="45"/>
      <c r="N17" s="45"/>
      <c r="O17" s="113"/>
      <c r="P17" s="45"/>
    </row>
    <row r="18" spans="1:16" ht="31.5">
      <c r="A18" s="69">
        <v>6</v>
      </c>
      <c r="B18" s="55" t="s">
        <v>84</v>
      </c>
      <c r="C18" s="56">
        <f t="shared" si="1"/>
        <v>3447</v>
      </c>
      <c r="D18" s="56">
        <v>3447</v>
      </c>
      <c r="E18" s="57"/>
      <c r="F18" s="56"/>
      <c r="G18" s="45"/>
      <c r="H18" s="45"/>
      <c r="I18" s="56">
        <f>+J18+K18</f>
        <v>3447</v>
      </c>
      <c r="J18" s="56">
        <v>3447</v>
      </c>
      <c r="K18" s="45"/>
      <c r="L18" s="45"/>
      <c r="M18" s="45"/>
      <c r="N18" s="45"/>
      <c r="O18" s="113"/>
      <c r="P18" s="45"/>
    </row>
    <row r="19" spans="1:16" ht="31.5">
      <c r="A19" s="69">
        <v>7</v>
      </c>
      <c r="B19" s="55" t="s">
        <v>85</v>
      </c>
      <c r="C19" s="56">
        <f t="shared" si="1"/>
        <v>1500</v>
      </c>
      <c r="D19" s="56">
        <v>1500</v>
      </c>
      <c r="E19" s="57"/>
      <c r="F19" s="56"/>
      <c r="G19" s="45"/>
      <c r="H19" s="45"/>
      <c r="I19" s="56"/>
      <c r="J19" s="45"/>
      <c r="K19" s="45"/>
      <c r="L19" s="56">
        <f>+M19+N19</f>
        <v>1500</v>
      </c>
      <c r="M19" s="56">
        <v>1500</v>
      </c>
      <c r="N19" s="45"/>
      <c r="O19" s="113"/>
      <c r="P19" s="45"/>
    </row>
    <row r="20" spans="1:16" ht="15.75">
      <c r="A20" s="69">
        <v>8</v>
      </c>
      <c r="B20" s="55" t="s">
        <v>86</v>
      </c>
      <c r="C20" s="56">
        <f t="shared" si="1"/>
        <v>3000</v>
      </c>
      <c r="D20" s="56">
        <v>3000</v>
      </c>
      <c r="E20" s="57"/>
      <c r="F20" s="56"/>
      <c r="G20" s="45"/>
      <c r="H20" s="45"/>
      <c r="I20" s="56"/>
      <c r="J20" s="45"/>
      <c r="K20" s="45"/>
      <c r="L20" s="56">
        <f>+M20+N20</f>
        <v>3000</v>
      </c>
      <c r="M20" s="56">
        <v>3000</v>
      </c>
      <c r="N20" s="45"/>
      <c r="O20" s="113"/>
      <c r="P20" s="45"/>
    </row>
    <row r="21" spans="1:16" ht="36" customHeight="1">
      <c r="A21" s="69">
        <v>9</v>
      </c>
      <c r="B21" s="55" t="s">
        <v>87</v>
      </c>
      <c r="C21" s="56">
        <f t="shared" si="1"/>
        <v>2053</v>
      </c>
      <c r="D21" s="56">
        <v>2053</v>
      </c>
      <c r="E21" s="57"/>
      <c r="F21" s="56"/>
      <c r="G21" s="45"/>
      <c r="H21" s="45"/>
      <c r="I21" s="56"/>
      <c r="J21" s="45"/>
      <c r="K21" s="45"/>
      <c r="L21" s="56">
        <f>+M21+N21</f>
        <v>2053</v>
      </c>
      <c r="M21" s="56">
        <v>2053</v>
      </c>
      <c r="N21" s="45"/>
      <c r="O21" s="113"/>
      <c r="P21" s="45"/>
    </row>
    <row r="22" spans="1:16" s="34" customFormat="1" ht="24" customHeight="1">
      <c r="A22" s="70" t="s">
        <v>89</v>
      </c>
      <c r="B22" s="13" t="s">
        <v>88</v>
      </c>
      <c r="C22" s="51">
        <f>+C23</f>
        <v>1250</v>
      </c>
      <c r="D22" s="51">
        <f aca="true" t="shared" si="2" ref="D22:N22">+D23</f>
        <v>0</v>
      </c>
      <c r="E22" s="51">
        <f t="shared" si="2"/>
        <v>1250</v>
      </c>
      <c r="F22" s="51">
        <f t="shared" si="2"/>
        <v>475</v>
      </c>
      <c r="G22" s="51">
        <f t="shared" si="2"/>
        <v>0</v>
      </c>
      <c r="H22" s="51">
        <f t="shared" si="2"/>
        <v>475</v>
      </c>
      <c r="I22" s="51">
        <f t="shared" si="2"/>
        <v>447</v>
      </c>
      <c r="J22" s="51">
        <f t="shared" si="2"/>
        <v>0</v>
      </c>
      <c r="K22" s="51">
        <f t="shared" si="2"/>
        <v>447</v>
      </c>
      <c r="L22" s="51">
        <f t="shared" si="2"/>
        <v>328</v>
      </c>
      <c r="M22" s="51">
        <f t="shared" si="2"/>
        <v>0</v>
      </c>
      <c r="N22" s="51">
        <f t="shared" si="2"/>
        <v>328</v>
      </c>
      <c r="O22" s="33"/>
      <c r="P22" s="13"/>
    </row>
    <row r="23" spans="1:16" ht="31.5">
      <c r="A23" s="69">
        <v>1</v>
      </c>
      <c r="B23" s="10" t="s">
        <v>146</v>
      </c>
      <c r="C23" s="56">
        <f>+D23+E23</f>
        <v>1250</v>
      </c>
      <c r="D23" s="57"/>
      <c r="E23" s="56">
        <v>1250</v>
      </c>
      <c r="F23" s="56">
        <f>+G23+H23</f>
        <v>475</v>
      </c>
      <c r="G23" s="45"/>
      <c r="H23" s="25">
        <v>475</v>
      </c>
      <c r="I23" s="56">
        <f>+J23+K23</f>
        <v>447</v>
      </c>
      <c r="J23" s="45"/>
      <c r="K23" s="25">
        <v>447</v>
      </c>
      <c r="L23" s="56">
        <f>+M23+N23</f>
        <v>328</v>
      </c>
      <c r="M23" s="45"/>
      <c r="N23" s="25">
        <v>328</v>
      </c>
      <c r="O23" s="45"/>
      <c r="P23" s="45"/>
    </row>
  </sheetData>
  <sheetProtection/>
  <mergeCells count="30">
    <mergeCell ref="J7:K7"/>
    <mergeCell ref="J8:J9"/>
    <mergeCell ref="K8:K9"/>
    <mergeCell ref="D6:E6"/>
    <mergeCell ref="F7:F9"/>
    <mergeCell ref="G7:H7"/>
    <mergeCell ref="G8:G9"/>
    <mergeCell ref="H8:H9"/>
    <mergeCell ref="E7:E9"/>
    <mergeCell ref="D7:D9"/>
    <mergeCell ref="M8:M9"/>
    <mergeCell ref="N8:N9"/>
    <mergeCell ref="F5:N5"/>
    <mergeCell ref="C6:C9"/>
    <mergeCell ref="B5:B9"/>
    <mergeCell ref="A5:A9"/>
    <mergeCell ref="C5:E5"/>
    <mergeCell ref="F6:H6"/>
    <mergeCell ref="I6:K6"/>
    <mergeCell ref="I7:I9"/>
    <mergeCell ref="A1:P1"/>
    <mergeCell ref="P5:P9"/>
    <mergeCell ref="A2:P2"/>
    <mergeCell ref="M4:P4"/>
    <mergeCell ref="O5:O9"/>
    <mergeCell ref="O13:O21"/>
    <mergeCell ref="A3:P3"/>
    <mergeCell ref="L6:N6"/>
    <mergeCell ref="L7:L9"/>
    <mergeCell ref="M7:N7"/>
  </mergeCells>
  <printOptions/>
  <pageMargins left="0.7086614173228347" right="0.31496062992125984" top="0.35433070866141736" bottom="0.35433070866141736" header="0.31496062992125984" footer="0.31496062992125984"/>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S13"/>
  <sheetViews>
    <sheetView view="pageBreakPreview" zoomScale="85" zoomScaleNormal="85" zoomScaleSheetLayoutView="85" zoomScalePageLayoutView="0" workbookViewId="0" topLeftCell="A1">
      <selection activeCell="N10" sqref="N10"/>
    </sheetView>
  </sheetViews>
  <sheetFormatPr defaultColWidth="8.7109375" defaultRowHeight="15"/>
  <cols>
    <col min="1" max="1" width="4.8515625" style="30" customWidth="1"/>
    <col min="2" max="2" width="49.421875" style="30" customWidth="1"/>
    <col min="3" max="3" width="9.7109375" style="30" bestFit="1" customWidth="1"/>
    <col min="4" max="4" width="10.7109375" style="30" customWidth="1"/>
    <col min="5" max="5" width="11.00390625" style="30" customWidth="1"/>
    <col min="6" max="6" width="9.7109375" style="30" bestFit="1" customWidth="1"/>
    <col min="7" max="7" width="7.28125" style="30" customWidth="1"/>
    <col min="8" max="8" width="8.8515625" style="30" bestFit="1" customWidth="1"/>
    <col min="9" max="9" width="11.140625" style="30" customWidth="1"/>
    <col min="10" max="10" width="11.8515625" style="30" customWidth="1"/>
    <col min="11" max="11" width="10.8515625" style="30" customWidth="1"/>
    <col min="12" max="12" width="7.7109375" style="30" customWidth="1"/>
    <col min="13" max="13" width="9.7109375" style="30" bestFit="1" customWidth="1"/>
    <col min="14" max="14" width="10.421875" style="30" customWidth="1"/>
    <col min="15" max="15" width="10.28125" style="30" customWidth="1"/>
    <col min="16" max="16" width="12.8515625" style="30" customWidth="1"/>
    <col min="17" max="17" width="8.421875" style="30" customWidth="1"/>
    <col min="18" max="18" width="13.00390625" style="30" customWidth="1"/>
    <col min="19" max="16384" width="8.7109375" style="30" customWidth="1"/>
  </cols>
  <sheetData>
    <row r="1" spans="1:19" ht="20.25" customHeight="1">
      <c r="A1" s="93" t="s">
        <v>165</v>
      </c>
      <c r="B1" s="93"/>
      <c r="C1" s="93"/>
      <c r="D1" s="93"/>
      <c r="E1" s="93"/>
      <c r="F1" s="93"/>
      <c r="G1" s="93"/>
      <c r="H1" s="93"/>
      <c r="I1" s="93"/>
      <c r="J1" s="93"/>
      <c r="K1" s="93"/>
      <c r="L1" s="93"/>
      <c r="M1" s="93"/>
      <c r="N1" s="93"/>
      <c r="O1" s="93"/>
      <c r="P1" s="93"/>
      <c r="Q1" s="93"/>
      <c r="R1" s="93"/>
      <c r="S1" s="93"/>
    </row>
    <row r="2" spans="1:19" ht="51" customHeight="1">
      <c r="A2" s="94" t="s">
        <v>175</v>
      </c>
      <c r="B2" s="93"/>
      <c r="C2" s="93"/>
      <c r="D2" s="93"/>
      <c r="E2" s="93"/>
      <c r="F2" s="93"/>
      <c r="G2" s="93"/>
      <c r="H2" s="93"/>
      <c r="I2" s="93"/>
      <c r="J2" s="93"/>
      <c r="K2" s="93"/>
      <c r="L2" s="93"/>
      <c r="M2" s="93"/>
      <c r="N2" s="93"/>
      <c r="O2" s="93"/>
      <c r="P2" s="93"/>
      <c r="Q2" s="93"/>
      <c r="R2" s="93"/>
      <c r="S2" s="93"/>
    </row>
    <row r="3" spans="1:19" ht="20.25" customHeight="1">
      <c r="A3" s="95" t="str">
        <f>+'Bổ sung NTM 2021-2025'!A3:P3</f>
        <v>(kèm theo Nghị quyết số       /NQ-HĐND ngày          /      /2023 của HĐND huyện Tủa Chùa)</v>
      </c>
      <c r="B3" s="95"/>
      <c r="C3" s="95"/>
      <c r="D3" s="95"/>
      <c r="E3" s="95"/>
      <c r="F3" s="95"/>
      <c r="G3" s="95"/>
      <c r="H3" s="95"/>
      <c r="I3" s="95"/>
      <c r="J3" s="95"/>
      <c r="K3" s="95"/>
      <c r="L3" s="95"/>
      <c r="M3" s="95"/>
      <c r="N3" s="95"/>
      <c r="O3" s="95"/>
      <c r="P3" s="95"/>
      <c r="Q3" s="95"/>
      <c r="R3" s="95"/>
      <c r="S3" s="95"/>
    </row>
    <row r="4" spans="17:19" ht="20.25" customHeight="1">
      <c r="Q4" s="96" t="s">
        <v>172</v>
      </c>
      <c r="R4" s="96"/>
      <c r="S4" s="96"/>
    </row>
    <row r="5" spans="1:19" ht="30.75" customHeight="1">
      <c r="A5" s="82" t="s">
        <v>3</v>
      </c>
      <c r="B5" s="82" t="s">
        <v>1</v>
      </c>
      <c r="C5" s="82" t="s">
        <v>147</v>
      </c>
      <c r="D5" s="82"/>
      <c r="E5" s="82"/>
      <c r="F5" s="82"/>
      <c r="G5" s="82"/>
      <c r="H5" s="82"/>
      <c r="I5" s="82"/>
      <c r="J5" s="82"/>
      <c r="K5" s="82"/>
      <c r="L5" s="82"/>
      <c r="M5" s="82"/>
      <c r="N5" s="82"/>
      <c r="O5" s="82"/>
      <c r="P5" s="82"/>
      <c r="Q5" s="82"/>
      <c r="R5" s="84" t="s">
        <v>158</v>
      </c>
      <c r="S5" s="82" t="s">
        <v>5</v>
      </c>
    </row>
    <row r="6" spans="1:19" ht="24.75" customHeight="1">
      <c r="A6" s="82"/>
      <c r="B6" s="82"/>
      <c r="C6" s="91" t="s">
        <v>68</v>
      </c>
      <c r="D6" s="82" t="s">
        <v>69</v>
      </c>
      <c r="E6" s="82"/>
      <c r="F6" s="82"/>
      <c r="G6" s="82"/>
      <c r="H6" s="90" t="s">
        <v>152</v>
      </c>
      <c r="I6" s="90"/>
      <c r="J6" s="90"/>
      <c r="K6" s="90"/>
      <c r="L6" s="90"/>
      <c r="M6" s="90" t="s">
        <v>153</v>
      </c>
      <c r="N6" s="90"/>
      <c r="O6" s="90"/>
      <c r="P6" s="90"/>
      <c r="Q6" s="90"/>
      <c r="R6" s="85"/>
      <c r="S6" s="82"/>
    </row>
    <row r="7" spans="1:19" ht="27" customHeight="1">
      <c r="A7" s="82"/>
      <c r="B7" s="82"/>
      <c r="C7" s="91"/>
      <c r="D7" s="91" t="s">
        <v>148</v>
      </c>
      <c r="E7" s="91" t="s">
        <v>149</v>
      </c>
      <c r="F7" s="91" t="s">
        <v>150</v>
      </c>
      <c r="G7" s="91" t="s">
        <v>151</v>
      </c>
      <c r="H7" s="91" t="s">
        <v>68</v>
      </c>
      <c r="I7" s="82" t="s">
        <v>69</v>
      </c>
      <c r="J7" s="82"/>
      <c r="K7" s="82"/>
      <c r="L7" s="82"/>
      <c r="M7" s="91" t="s">
        <v>68</v>
      </c>
      <c r="N7" s="82" t="s">
        <v>69</v>
      </c>
      <c r="O7" s="82"/>
      <c r="P7" s="82"/>
      <c r="Q7" s="82"/>
      <c r="R7" s="85"/>
      <c r="S7" s="82"/>
    </row>
    <row r="8" spans="1:19" ht="119.25" customHeight="1">
      <c r="A8" s="82"/>
      <c r="B8" s="82"/>
      <c r="C8" s="91"/>
      <c r="D8" s="91"/>
      <c r="E8" s="91"/>
      <c r="F8" s="91"/>
      <c r="G8" s="91"/>
      <c r="H8" s="91"/>
      <c r="I8" s="58" t="s">
        <v>148</v>
      </c>
      <c r="J8" s="58" t="s">
        <v>149</v>
      </c>
      <c r="K8" s="58" t="s">
        <v>150</v>
      </c>
      <c r="L8" s="58" t="s">
        <v>151</v>
      </c>
      <c r="M8" s="91"/>
      <c r="N8" s="58" t="s">
        <v>148</v>
      </c>
      <c r="O8" s="58" t="s">
        <v>149</v>
      </c>
      <c r="P8" s="58" t="s">
        <v>150</v>
      </c>
      <c r="Q8" s="58" t="s">
        <v>151</v>
      </c>
      <c r="R8" s="86"/>
      <c r="S8" s="82"/>
    </row>
    <row r="9" spans="1:19" s="34" customFormat="1" ht="29.25" customHeight="1">
      <c r="A9" s="33"/>
      <c r="B9" s="33" t="s">
        <v>76</v>
      </c>
      <c r="C9" s="59">
        <f>+C10+C12</f>
        <v>1500</v>
      </c>
      <c r="D9" s="59">
        <f aca="true" t="shared" si="0" ref="D9:Q9">+D10+D12</f>
        <v>500</v>
      </c>
      <c r="E9" s="59">
        <f t="shared" si="0"/>
        <v>0</v>
      </c>
      <c r="F9" s="59">
        <f t="shared" si="0"/>
        <v>1000</v>
      </c>
      <c r="G9" s="59">
        <f t="shared" si="0"/>
        <v>0</v>
      </c>
      <c r="H9" s="59">
        <f t="shared" si="0"/>
        <v>500</v>
      </c>
      <c r="I9" s="59">
        <f t="shared" si="0"/>
        <v>500</v>
      </c>
      <c r="J9" s="59">
        <f t="shared" si="0"/>
        <v>0</v>
      </c>
      <c r="K9" s="59">
        <f t="shared" si="0"/>
        <v>0</v>
      </c>
      <c r="L9" s="59">
        <f t="shared" si="0"/>
        <v>0</v>
      </c>
      <c r="M9" s="59">
        <f t="shared" si="0"/>
        <v>1000</v>
      </c>
      <c r="N9" s="59">
        <f t="shared" si="0"/>
        <v>0</v>
      </c>
      <c r="O9" s="59">
        <f t="shared" si="0"/>
        <v>0</v>
      </c>
      <c r="P9" s="59">
        <f t="shared" si="0"/>
        <v>1000</v>
      </c>
      <c r="Q9" s="59">
        <f t="shared" si="0"/>
        <v>0</v>
      </c>
      <c r="R9" s="59"/>
      <c r="S9" s="13"/>
    </row>
    <row r="10" spans="1:19" s="34" customFormat="1" ht="24.75" customHeight="1">
      <c r="A10" s="14" t="s">
        <v>38</v>
      </c>
      <c r="B10" s="60" t="s">
        <v>154</v>
      </c>
      <c r="C10" s="59">
        <f>+C11</f>
        <v>1000</v>
      </c>
      <c r="D10" s="59">
        <f aca="true" t="shared" si="1" ref="D10:Q10">+D11</f>
        <v>300</v>
      </c>
      <c r="E10" s="59">
        <f t="shared" si="1"/>
        <v>0</v>
      </c>
      <c r="F10" s="59">
        <f t="shared" si="1"/>
        <v>700</v>
      </c>
      <c r="G10" s="59">
        <f t="shared" si="1"/>
        <v>0</v>
      </c>
      <c r="H10" s="59">
        <f t="shared" si="1"/>
        <v>300</v>
      </c>
      <c r="I10" s="59">
        <f t="shared" si="1"/>
        <v>300</v>
      </c>
      <c r="J10" s="59">
        <f t="shared" si="1"/>
        <v>0</v>
      </c>
      <c r="K10" s="59">
        <f t="shared" si="1"/>
        <v>0</v>
      </c>
      <c r="L10" s="59">
        <f t="shared" si="1"/>
        <v>0</v>
      </c>
      <c r="M10" s="59">
        <f t="shared" si="1"/>
        <v>700</v>
      </c>
      <c r="N10" s="59">
        <f t="shared" si="1"/>
        <v>0</v>
      </c>
      <c r="O10" s="59">
        <f t="shared" si="1"/>
        <v>0</v>
      </c>
      <c r="P10" s="59">
        <f t="shared" si="1"/>
        <v>700</v>
      </c>
      <c r="Q10" s="59">
        <f t="shared" si="1"/>
        <v>0</v>
      </c>
      <c r="R10" s="59"/>
      <c r="S10" s="13"/>
    </row>
    <row r="11" spans="1:19" ht="40.5" customHeight="1">
      <c r="A11" s="23">
        <v>1</v>
      </c>
      <c r="B11" s="61" t="s">
        <v>155</v>
      </c>
      <c r="C11" s="62">
        <v>1000</v>
      </c>
      <c r="D11" s="62">
        <v>300</v>
      </c>
      <c r="E11" s="62"/>
      <c r="F11" s="62">
        <v>700</v>
      </c>
      <c r="G11" s="62"/>
      <c r="H11" s="62">
        <v>300</v>
      </c>
      <c r="I11" s="62">
        <v>300</v>
      </c>
      <c r="J11" s="62"/>
      <c r="K11" s="62"/>
      <c r="L11" s="62"/>
      <c r="M11" s="62">
        <v>700</v>
      </c>
      <c r="N11" s="62"/>
      <c r="O11" s="62"/>
      <c r="P11" s="62">
        <v>700</v>
      </c>
      <c r="Q11" s="62"/>
      <c r="R11" s="63" t="s">
        <v>159</v>
      </c>
      <c r="S11" s="25"/>
    </row>
    <row r="12" spans="1:19" s="34" customFormat="1" ht="29.25" customHeight="1">
      <c r="A12" s="14" t="s">
        <v>49</v>
      </c>
      <c r="B12" s="70" t="s">
        <v>156</v>
      </c>
      <c r="C12" s="59">
        <f>+C13</f>
        <v>500</v>
      </c>
      <c r="D12" s="59">
        <f aca="true" t="shared" si="2" ref="D12:Q12">+D13</f>
        <v>200</v>
      </c>
      <c r="E12" s="59">
        <f t="shared" si="2"/>
        <v>0</v>
      </c>
      <c r="F12" s="59">
        <f t="shared" si="2"/>
        <v>300</v>
      </c>
      <c r="G12" s="59">
        <f t="shared" si="2"/>
        <v>0</v>
      </c>
      <c r="H12" s="59">
        <f t="shared" si="2"/>
        <v>200</v>
      </c>
      <c r="I12" s="59">
        <f t="shared" si="2"/>
        <v>200</v>
      </c>
      <c r="J12" s="59">
        <f t="shared" si="2"/>
        <v>0</v>
      </c>
      <c r="K12" s="59">
        <f t="shared" si="2"/>
        <v>0</v>
      </c>
      <c r="L12" s="59">
        <f t="shared" si="2"/>
        <v>0</v>
      </c>
      <c r="M12" s="59">
        <f t="shared" si="2"/>
        <v>300</v>
      </c>
      <c r="N12" s="59">
        <f t="shared" si="2"/>
        <v>0</v>
      </c>
      <c r="O12" s="59">
        <f t="shared" si="2"/>
        <v>0</v>
      </c>
      <c r="P12" s="59">
        <f t="shared" si="2"/>
        <v>300</v>
      </c>
      <c r="Q12" s="59">
        <f t="shared" si="2"/>
        <v>0</v>
      </c>
      <c r="R12" s="59"/>
      <c r="S12" s="13"/>
    </row>
    <row r="13" spans="1:19" ht="42.75" customHeight="1">
      <c r="A13" s="23">
        <v>1</v>
      </c>
      <c r="B13" s="61" t="s">
        <v>157</v>
      </c>
      <c r="C13" s="62">
        <v>500</v>
      </c>
      <c r="D13" s="62">
        <v>200</v>
      </c>
      <c r="E13" s="62"/>
      <c r="F13" s="62">
        <v>300</v>
      </c>
      <c r="G13" s="62"/>
      <c r="H13" s="62">
        <v>200</v>
      </c>
      <c r="I13" s="62">
        <v>200</v>
      </c>
      <c r="J13" s="62"/>
      <c r="K13" s="62"/>
      <c r="L13" s="62"/>
      <c r="M13" s="62">
        <v>300</v>
      </c>
      <c r="N13" s="62"/>
      <c r="O13" s="62"/>
      <c r="P13" s="62">
        <v>300</v>
      </c>
      <c r="Q13" s="62"/>
      <c r="R13" s="63" t="s">
        <v>159</v>
      </c>
      <c r="S13" s="25"/>
    </row>
  </sheetData>
  <sheetProtection/>
  <mergeCells count="21">
    <mergeCell ref="Q4:S4"/>
    <mergeCell ref="R5:R8"/>
    <mergeCell ref="H7:H8"/>
    <mergeCell ref="N7:Q7"/>
    <mergeCell ref="C6:C8"/>
    <mergeCell ref="M7:M8"/>
    <mergeCell ref="D6:G6"/>
    <mergeCell ref="G7:G8"/>
    <mergeCell ref="F7:F8"/>
    <mergeCell ref="D7:D8"/>
    <mergeCell ref="I7:L7"/>
    <mergeCell ref="A1:S1"/>
    <mergeCell ref="A5:A8"/>
    <mergeCell ref="H6:L6"/>
    <mergeCell ref="M6:Q6"/>
    <mergeCell ref="C5:Q5"/>
    <mergeCell ref="S5:S8"/>
    <mergeCell ref="A2:S2"/>
    <mergeCell ref="A3:S3"/>
    <mergeCell ref="B5:B8"/>
    <mergeCell ref="E7:E8"/>
  </mergeCells>
  <printOptions/>
  <pageMargins left="0.7086614173228347" right="0.31496062992125984" top="0.72" bottom="0.35433070866141736" header="0.43"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P11"/>
  <sheetViews>
    <sheetView view="pageBreakPreview" zoomScaleNormal="85" zoomScaleSheetLayoutView="100" zoomScalePageLayoutView="0" workbookViewId="0" topLeftCell="A1">
      <selection activeCell="F10" sqref="F10"/>
    </sheetView>
  </sheetViews>
  <sheetFormatPr defaultColWidth="8.7109375" defaultRowHeight="15"/>
  <cols>
    <col min="1" max="1" width="5.28125" style="30" customWidth="1"/>
    <col min="2" max="2" width="47.140625" style="30" customWidth="1"/>
    <col min="3" max="3" width="14.28125" style="30" customWidth="1"/>
    <col min="4" max="5" width="10.7109375" style="30" bestFit="1" customWidth="1"/>
    <col min="6" max="6" width="11.140625" style="30" customWidth="1"/>
    <col min="7" max="7" width="13.140625" style="30" customWidth="1"/>
    <col min="8" max="8" width="14.57421875" style="30" customWidth="1"/>
    <col min="9" max="9" width="13.7109375" style="30" customWidth="1"/>
    <col min="10" max="10" width="12.28125" style="30" customWidth="1"/>
    <col min="11" max="11" width="12.00390625" style="30" customWidth="1"/>
    <col min="12" max="16384" width="8.7109375" style="30" customWidth="1"/>
  </cols>
  <sheetData>
    <row r="1" spans="1:11" ht="21" customHeight="1">
      <c r="A1" s="80" t="s">
        <v>166</v>
      </c>
      <c r="B1" s="80"/>
      <c r="C1" s="80"/>
      <c r="D1" s="80"/>
      <c r="E1" s="80"/>
      <c r="F1" s="80"/>
      <c r="G1" s="80"/>
      <c r="H1" s="80"/>
      <c r="I1" s="80"/>
      <c r="J1" s="80"/>
      <c r="K1" s="80"/>
    </row>
    <row r="2" spans="1:16" ht="37.5" customHeight="1">
      <c r="A2" s="83" t="s">
        <v>178</v>
      </c>
      <c r="B2" s="80"/>
      <c r="C2" s="80"/>
      <c r="D2" s="80"/>
      <c r="E2" s="80"/>
      <c r="F2" s="80"/>
      <c r="G2" s="80"/>
      <c r="H2" s="80"/>
      <c r="I2" s="80"/>
      <c r="J2" s="80"/>
      <c r="K2" s="80"/>
      <c r="L2" s="16"/>
      <c r="M2" s="16"/>
      <c r="N2" s="16"/>
      <c r="O2" s="16"/>
      <c r="P2" s="16"/>
    </row>
    <row r="3" spans="1:11" ht="21" customHeight="1">
      <c r="A3" s="81" t="str">
        <f>+'Kinh tế tập thể (NTM)'!A3:S3</f>
        <v>(kèm theo Nghị quyết số       /NQ-HĐND ngày          /      /2023 của HĐND huyện Tủa Chùa)</v>
      </c>
      <c r="B3" s="81"/>
      <c r="C3" s="81"/>
      <c r="D3" s="81"/>
      <c r="E3" s="81"/>
      <c r="F3" s="81"/>
      <c r="G3" s="81"/>
      <c r="H3" s="81"/>
      <c r="I3" s="81"/>
      <c r="J3" s="81"/>
      <c r="K3" s="81"/>
    </row>
    <row r="4" spans="9:11" ht="21" customHeight="1">
      <c r="I4" s="96" t="s">
        <v>172</v>
      </c>
      <c r="J4" s="96"/>
      <c r="K4" s="96"/>
    </row>
    <row r="5" spans="1:11" ht="36" customHeight="1">
      <c r="A5" s="82" t="s">
        <v>3</v>
      </c>
      <c r="B5" s="97" t="s">
        <v>1</v>
      </c>
      <c r="C5" s="97" t="s">
        <v>4</v>
      </c>
      <c r="D5" s="97"/>
      <c r="E5" s="97"/>
      <c r="F5" s="97" t="s">
        <v>140</v>
      </c>
      <c r="G5" s="97" t="s">
        <v>133</v>
      </c>
      <c r="H5" s="97"/>
      <c r="I5" s="97" t="s">
        <v>51</v>
      </c>
      <c r="J5" s="97"/>
      <c r="K5" s="82" t="s">
        <v>5</v>
      </c>
    </row>
    <row r="6" spans="1:11" ht="63">
      <c r="A6" s="82"/>
      <c r="B6" s="97"/>
      <c r="C6" s="71" t="s">
        <v>34</v>
      </c>
      <c r="D6" s="71" t="s">
        <v>92</v>
      </c>
      <c r="E6" s="71" t="s">
        <v>139</v>
      </c>
      <c r="F6" s="97"/>
      <c r="G6" s="71" t="s">
        <v>36</v>
      </c>
      <c r="H6" s="71" t="s">
        <v>37</v>
      </c>
      <c r="I6" s="71" t="s">
        <v>0</v>
      </c>
      <c r="J6" s="71" t="s">
        <v>8</v>
      </c>
      <c r="K6" s="82"/>
    </row>
    <row r="7" spans="1:11" s="16" customFormat="1" ht="24.75" customHeight="1">
      <c r="A7" s="13"/>
      <c r="B7" s="70" t="s">
        <v>76</v>
      </c>
      <c r="C7" s="13"/>
      <c r="D7" s="15">
        <f>+D8+D10</f>
        <v>37500</v>
      </c>
      <c r="E7" s="15">
        <f aca="true" t="shared" si="0" ref="E7:J7">+E8+E10</f>
        <v>27500</v>
      </c>
      <c r="F7" s="15">
        <f t="shared" si="0"/>
        <v>6000</v>
      </c>
      <c r="G7" s="15">
        <f t="shared" si="0"/>
        <v>1000</v>
      </c>
      <c r="H7" s="15">
        <f t="shared" si="0"/>
        <v>1000</v>
      </c>
      <c r="I7" s="15">
        <f t="shared" si="0"/>
        <v>6000</v>
      </c>
      <c r="J7" s="15">
        <f t="shared" si="0"/>
        <v>6000</v>
      </c>
      <c r="K7" s="13"/>
    </row>
    <row r="8" spans="1:11" s="16" customFormat="1" ht="47.25">
      <c r="A8" s="70" t="s">
        <v>38</v>
      </c>
      <c r="B8" s="6" t="s">
        <v>9</v>
      </c>
      <c r="C8" s="13"/>
      <c r="D8" s="15">
        <f>+D9</f>
        <v>25000</v>
      </c>
      <c r="E8" s="15">
        <f aca="true" t="shared" si="1" ref="E8:J8">+E9</f>
        <v>15000</v>
      </c>
      <c r="F8" s="15">
        <f t="shared" si="1"/>
        <v>5000</v>
      </c>
      <c r="G8" s="15">
        <f t="shared" si="1"/>
        <v>1000</v>
      </c>
      <c r="H8" s="15">
        <f t="shared" si="1"/>
        <v>0</v>
      </c>
      <c r="I8" s="15">
        <f t="shared" si="1"/>
        <v>6000</v>
      </c>
      <c r="J8" s="15">
        <f t="shared" si="1"/>
        <v>6000</v>
      </c>
      <c r="K8" s="13"/>
    </row>
    <row r="9" spans="1:11" s="11" customFormat="1" ht="36.75" customHeight="1">
      <c r="A9" s="69">
        <v>1</v>
      </c>
      <c r="B9" s="5" t="s">
        <v>11</v>
      </c>
      <c r="C9" s="64" t="s">
        <v>12</v>
      </c>
      <c r="D9" s="26">
        <v>25000</v>
      </c>
      <c r="E9" s="65">
        <v>15000</v>
      </c>
      <c r="F9" s="26">
        <v>5000</v>
      </c>
      <c r="G9" s="26">
        <v>1000</v>
      </c>
      <c r="H9" s="26"/>
      <c r="I9" s="26">
        <f>+J9</f>
        <v>6000</v>
      </c>
      <c r="J9" s="26">
        <v>6000</v>
      </c>
      <c r="K9" s="63" t="s">
        <v>141</v>
      </c>
    </row>
    <row r="10" spans="1:11" s="16" customFormat="1" ht="39" customHeight="1">
      <c r="A10" s="70" t="s">
        <v>49</v>
      </c>
      <c r="B10" s="7" t="s">
        <v>10</v>
      </c>
      <c r="C10" s="13"/>
      <c r="D10" s="15">
        <f>+D11</f>
        <v>12500</v>
      </c>
      <c r="E10" s="15">
        <f aca="true" t="shared" si="2" ref="E10:J10">+E11</f>
        <v>12500</v>
      </c>
      <c r="F10" s="15">
        <f t="shared" si="2"/>
        <v>1000</v>
      </c>
      <c r="G10" s="15">
        <f t="shared" si="2"/>
        <v>0</v>
      </c>
      <c r="H10" s="15">
        <f t="shared" si="2"/>
        <v>1000</v>
      </c>
      <c r="I10" s="15">
        <f t="shared" si="2"/>
        <v>0</v>
      </c>
      <c r="J10" s="15">
        <f t="shared" si="2"/>
        <v>0</v>
      </c>
      <c r="K10" s="13"/>
    </row>
    <row r="11" spans="1:11" ht="39.75" customHeight="1">
      <c r="A11" s="69">
        <v>1</v>
      </c>
      <c r="B11" s="5" t="s">
        <v>13</v>
      </c>
      <c r="C11" s="45"/>
      <c r="D11" s="62">
        <f>+E11</f>
        <v>12500</v>
      </c>
      <c r="E11" s="62">
        <v>12500</v>
      </c>
      <c r="F11" s="62">
        <v>1000</v>
      </c>
      <c r="G11" s="62"/>
      <c r="H11" s="62">
        <v>1000</v>
      </c>
      <c r="I11" s="45"/>
      <c r="J11" s="45"/>
      <c r="K11" s="45"/>
    </row>
  </sheetData>
  <sheetProtection/>
  <mergeCells count="11">
    <mergeCell ref="A3:K3"/>
    <mergeCell ref="A1:K1"/>
    <mergeCell ref="A5:A6"/>
    <mergeCell ref="B5:B6"/>
    <mergeCell ref="C5:E5"/>
    <mergeCell ref="F5:F6"/>
    <mergeCell ref="G5:H5"/>
    <mergeCell ref="I5:J5"/>
    <mergeCell ref="K5:K6"/>
    <mergeCell ref="A2:K2"/>
    <mergeCell ref="I4:K4"/>
  </mergeCells>
  <printOptions/>
  <pageMargins left="0.7086614173228347" right="0.31496062992125984" top="0.5511811023622047" bottom="0.5511811023622047" header="0.31496062992125984" footer="0.31496062992125984"/>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P18"/>
  <sheetViews>
    <sheetView tabSelected="1" view="pageBreakPreview" zoomScale="85" zoomScaleNormal="70" zoomScaleSheetLayoutView="85" zoomScalePageLayoutView="0" workbookViewId="0" topLeftCell="A1">
      <selection activeCell="B20" sqref="B20"/>
    </sheetView>
  </sheetViews>
  <sheetFormatPr defaultColWidth="8.7109375" defaultRowHeight="15"/>
  <cols>
    <col min="1" max="1" width="4.28125" style="4" customWidth="1"/>
    <col min="2" max="2" width="52.28125" style="4" customWidth="1"/>
    <col min="3" max="3" width="10.421875" style="4" customWidth="1"/>
    <col min="4" max="4" width="11.28125" style="4" customWidth="1"/>
    <col min="5" max="5" width="10.421875" style="4" bestFit="1" customWidth="1"/>
    <col min="6" max="6" width="11.57421875" style="4" customWidth="1"/>
    <col min="7" max="7" width="8.7109375" style="4" customWidth="1"/>
    <col min="8" max="8" width="12.421875" style="4" customWidth="1"/>
    <col min="9" max="9" width="8.7109375" style="4" customWidth="1"/>
    <col min="10" max="11" width="8.00390625" style="4" customWidth="1"/>
    <col min="12" max="12" width="8.7109375" style="4" customWidth="1"/>
    <col min="13" max="13" width="9.421875" style="4" bestFit="1" customWidth="1"/>
    <col min="14" max="14" width="11.28125" style="4" customWidth="1"/>
    <col min="15" max="15" width="8.57421875" style="4" customWidth="1"/>
    <col min="16" max="16" width="14.8515625" style="4" customWidth="1"/>
    <col min="17" max="16384" width="8.7109375" style="4" customWidth="1"/>
  </cols>
  <sheetData>
    <row r="1" spans="1:16" ht="20.25" customHeight="1">
      <c r="A1" s="93" t="s">
        <v>167</v>
      </c>
      <c r="B1" s="93"/>
      <c r="C1" s="93"/>
      <c r="D1" s="93"/>
      <c r="E1" s="93"/>
      <c r="F1" s="93"/>
      <c r="G1" s="93"/>
      <c r="H1" s="93"/>
      <c r="I1" s="93"/>
      <c r="J1" s="93"/>
      <c r="K1" s="93"/>
      <c r="L1" s="93"/>
      <c r="M1" s="93"/>
      <c r="N1" s="93"/>
      <c r="O1" s="93"/>
      <c r="P1" s="93"/>
    </row>
    <row r="2" spans="1:16" ht="44.25" customHeight="1">
      <c r="A2" s="94" t="s">
        <v>176</v>
      </c>
      <c r="B2" s="93"/>
      <c r="C2" s="93"/>
      <c r="D2" s="93"/>
      <c r="E2" s="93"/>
      <c r="F2" s="93"/>
      <c r="G2" s="93"/>
      <c r="H2" s="93"/>
      <c r="I2" s="93"/>
      <c r="J2" s="93"/>
      <c r="K2" s="93"/>
      <c r="L2" s="93"/>
      <c r="M2" s="93"/>
      <c r="N2" s="93"/>
      <c r="O2" s="93"/>
      <c r="P2" s="93"/>
    </row>
    <row r="3" spans="1:16" ht="24" customHeight="1">
      <c r="A3" s="100" t="str">
        <f>+'Điều chỉnh KH 2023 (NSĐP)'!A3:K3</f>
        <v>(kèm theo Nghị quyết số       /NQ-HĐND ngày          /      /2023 của HĐND huyện Tủa Chùa)</v>
      </c>
      <c r="B3" s="100"/>
      <c r="C3" s="100"/>
      <c r="D3" s="100"/>
      <c r="E3" s="100"/>
      <c r="F3" s="100"/>
      <c r="G3" s="100"/>
      <c r="H3" s="100"/>
      <c r="I3" s="100"/>
      <c r="J3" s="100"/>
      <c r="K3" s="100"/>
      <c r="L3" s="100"/>
      <c r="M3" s="100"/>
      <c r="N3" s="100"/>
      <c r="O3" s="100"/>
      <c r="P3" s="100"/>
    </row>
    <row r="4" spans="1:16" ht="21" customHeight="1">
      <c r="A4" s="30"/>
      <c r="B4" s="30"/>
      <c r="C4" s="30"/>
      <c r="D4" s="30"/>
      <c r="E4" s="30"/>
      <c r="F4" s="30"/>
      <c r="G4" s="30"/>
      <c r="H4" s="30"/>
      <c r="I4" s="30"/>
      <c r="J4" s="30"/>
      <c r="K4" s="30"/>
      <c r="L4" s="30"/>
      <c r="M4" s="30"/>
      <c r="N4" s="96" t="s">
        <v>179</v>
      </c>
      <c r="O4" s="96"/>
      <c r="P4" s="96"/>
    </row>
    <row r="5" spans="1:16" ht="40.5" customHeight="1">
      <c r="A5" s="98" t="s">
        <v>3</v>
      </c>
      <c r="B5" s="110" t="s">
        <v>1</v>
      </c>
      <c r="C5" s="102" t="s">
        <v>4</v>
      </c>
      <c r="D5" s="102"/>
      <c r="E5" s="102"/>
      <c r="F5" s="101" t="s">
        <v>180</v>
      </c>
      <c r="G5" s="101"/>
      <c r="H5" s="101"/>
      <c r="I5" s="101"/>
      <c r="J5" s="97" t="s">
        <v>96</v>
      </c>
      <c r="K5" s="97" t="s">
        <v>97</v>
      </c>
      <c r="L5" s="101" t="s">
        <v>143</v>
      </c>
      <c r="M5" s="101"/>
      <c r="N5" s="101"/>
      <c r="O5" s="101"/>
      <c r="P5" s="102" t="s">
        <v>5</v>
      </c>
    </row>
    <row r="6" spans="1:16" ht="35.25" customHeight="1">
      <c r="A6" s="109"/>
      <c r="B6" s="111"/>
      <c r="C6" s="103" t="s">
        <v>91</v>
      </c>
      <c r="D6" s="102" t="s">
        <v>92</v>
      </c>
      <c r="E6" s="102"/>
      <c r="F6" s="101" t="s">
        <v>0</v>
      </c>
      <c r="G6" s="101" t="s">
        <v>35</v>
      </c>
      <c r="H6" s="101" t="s">
        <v>139</v>
      </c>
      <c r="I6" s="101"/>
      <c r="J6" s="97"/>
      <c r="K6" s="97"/>
      <c r="L6" s="101" t="s">
        <v>0</v>
      </c>
      <c r="M6" s="106" t="s">
        <v>139</v>
      </c>
      <c r="N6" s="107"/>
      <c r="O6" s="108"/>
      <c r="P6" s="102"/>
    </row>
    <row r="7" spans="1:16" ht="22.5" customHeight="1">
      <c r="A7" s="109"/>
      <c r="B7" s="111"/>
      <c r="C7" s="104"/>
      <c r="D7" s="103" t="s">
        <v>0</v>
      </c>
      <c r="E7" s="103" t="s">
        <v>142</v>
      </c>
      <c r="F7" s="101"/>
      <c r="G7" s="101"/>
      <c r="H7" s="102" t="s">
        <v>69</v>
      </c>
      <c r="I7" s="102"/>
      <c r="J7" s="97"/>
      <c r="K7" s="97"/>
      <c r="L7" s="101"/>
      <c r="M7" s="101" t="s">
        <v>35</v>
      </c>
      <c r="N7" s="102" t="s">
        <v>69</v>
      </c>
      <c r="O7" s="102"/>
      <c r="P7" s="102"/>
    </row>
    <row r="8" spans="1:16" ht="78" customHeight="1">
      <c r="A8" s="99"/>
      <c r="B8" s="112"/>
      <c r="C8" s="105"/>
      <c r="D8" s="105"/>
      <c r="E8" s="105"/>
      <c r="F8" s="101"/>
      <c r="G8" s="101"/>
      <c r="H8" s="66" t="s">
        <v>95</v>
      </c>
      <c r="I8" s="66" t="s">
        <v>60</v>
      </c>
      <c r="J8" s="97"/>
      <c r="K8" s="97"/>
      <c r="L8" s="101"/>
      <c r="M8" s="101"/>
      <c r="N8" s="66" t="s">
        <v>95</v>
      </c>
      <c r="O8" s="66" t="s">
        <v>60</v>
      </c>
      <c r="P8" s="102"/>
    </row>
    <row r="9" spans="1:16" s="8" customFormat="1" ht="29.25" customHeight="1">
      <c r="A9" s="13"/>
      <c r="B9" s="52" t="s">
        <v>76</v>
      </c>
      <c r="C9" s="13"/>
      <c r="D9" s="32">
        <f>+D10+D13+D15</f>
        <v>70897</v>
      </c>
      <c r="E9" s="32">
        <f aca="true" t="shared" si="0" ref="E9:M9">+E10+E13+E15</f>
        <v>70897</v>
      </c>
      <c r="F9" s="32">
        <f t="shared" si="0"/>
        <v>6897</v>
      </c>
      <c r="G9" s="32">
        <f t="shared" si="0"/>
        <v>6897</v>
      </c>
      <c r="H9" s="32"/>
      <c r="I9" s="32"/>
      <c r="J9" s="32">
        <f t="shared" si="0"/>
        <v>5897</v>
      </c>
      <c r="K9" s="32">
        <f t="shared" si="0"/>
        <v>5897</v>
      </c>
      <c r="L9" s="32">
        <f t="shared" si="0"/>
        <v>1000</v>
      </c>
      <c r="M9" s="32">
        <f t="shared" si="0"/>
        <v>6897</v>
      </c>
      <c r="N9" s="32"/>
      <c r="O9" s="32"/>
      <c r="P9" s="33"/>
    </row>
    <row r="10" spans="1:16" s="3" customFormat="1" ht="29.25" customHeight="1">
      <c r="A10" s="52" t="s">
        <v>38</v>
      </c>
      <c r="B10" s="67" t="s">
        <v>170</v>
      </c>
      <c r="C10" s="13"/>
      <c r="D10" s="32">
        <f>SUM(D11:D12)</f>
        <v>4000</v>
      </c>
      <c r="E10" s="32">
        <f aca="true" t="shared" si="1" ref="E10:M10">SUM(E11:E12)</f>
        <v>4000</v>
      </c>
      <c r="F10" s="32">
        <f t="shared" si="1"/>
        <v>4000</v>
      </c>
      <c r="G10" s="32">
        <f t="shared" si="1"/>
        <v>4000</v>
      </c>
      <c r="H10" s="32"/>
      <c r="I10" s="32"/>
      <c r="J10" s="32">
        <f t="shared" si="1"/>
        <v>0</v>
      </c>
      <c r="K10" s="32">
        <f t="shared" si="1"/>
        <v>4000</v>
      </c>
      <c r="L10" s="32">
        <f t="shared" si="1"/>
        <v>0</v>
      </c>
      <c r="M10" s="32">
        <f t="shared" si="1"/>
        <v>0</v>
      </c>
      <c r="N10" s="32"/>
      <c r="O10" s="32"/>
      <c r="P10" s="33"/>
    </row>
    <row r="11" spans="1:16" ht="60" customHeight="1">
      <c r="A11" s="23">
        <v>1</v>
      </c>
      <c r="B11" s="5" t="s">
        <v>14</v>
      </c>
      <c r="C11" s="45"/>
      <c r="D11" s="26">
        <f>+E11</f>
        <v>2000</v>
      </c>
      <c r="E11" s="9">
        <v>2000</v>
      </c>
      <c r="F11" s="26">
        <f>+G11</f>
        <v>2000</v>
      </c>
      <c r="G11" s="9">
        <v>2000</v>
      </c>
      <c r="H11" s="45"/>
      <c r="I11" s="45"/>
      <c r="J11" s="45"/>
      <c r="K11" s="26">
        <f>+F11</f>
        <v>2000</v>
      </c>
      <c r="L11" s="26">
        <f>+M11</f>
        <v>0</v>
      </c>
      <c r="M11" s="26">
        <f>+F11-K11</f>
        <v>0</v>
      </c>
      <c r="N11" s="26"/>
      <c r="O11" s="26"/>
      <c r="P11" s="87" t="s">
        <v>169</v>
      </c>
    </row>
    <row r="12" spans="1:16" ht="54.75" customHeight="1">
      <c r="A12" s="23">
        <v>2</v>
      </c>
      <c r="B12" s="5" t="s">
        <v>15</v>
      </c>
      <c r="C12" s="45"/>
      <c r="D12" s="26">
        <f>+E12</f>
        <v>2000</v>
      </c>
      <c r="E12" s="9">
        <v>2000</v>
      </c>
      <c r="F12" s="26">
        <f>+G12</f>
        <v>2000</v>
      </c>
      <c r="G12" s="9">
        <v>2000</v>
      </c>
      <c r="H12" s="45"/>
      <c r="I12" s="45"/>
      <c r="J12" s="45"/>
      <c r="K12" s="26">
        <f>+F12</f>
        <v>2000</v>
      </c>
      <c r="L12" s="26">
        <f>+M12</f>
        <v>0</v>
      </c>
      <c r="M12" s="26">
        <f>+F12-K12</f>
        <v>0</v>
      </c>
      <c r="N12" s="45"/>
      <c r="O12" s="45"/>
      <c r="P12" s="88"/>
    </row>
    <row r="13" spans="1:16" s="3" customFormat="1" ht="27" customHeight="1">
      <c r="A13" s="52" t="s">
        <v>49</v>
      </c>
      <c r="B13" s="6" t="s">
        <v>168</v>
      </c>
      <c r="C13" s="33"/>
      <c r="D13" s="15">
        <f>+D14</f>
        <v>2897</v>
      </c>
      <c r="E13" s="15">
        <f aca="true" t="shared" si="2" ref="E13:O13">+E14</f>
        <v>2897</v>
      </c>
      <c r="F13" s="15">
        <f t="shared" si="2"/>
        <v>2897</v>
      </c>
      <c r="G13" s="15">
        <f t="shared" si="2"/>
        <v>2897</v>
      </c>
      <c r="H13" s="15">
        <f t="shared" si="2"/>
        <v>0</v>
      </c>
      <c r="I13" s="15">
        <f t="shared" si="2"/>
        <v>0</v>
      </c>
      <c r="J13" s="15">
        <f t="shared" si="2"/>
        <v>0</v>
      </c>
      <c r="K13" s="15">
        <f t="shared" si="2"/>
        <v>1897</v>
      </c>
      <c r="L13" s="15">
        <f t="shared" si="2"/>
        <v>1000</v>
      </c>
      <c r="M13" s="15">
        <f t="shared" si="2"/>
        <v>1000</v>
      </c>
      <c r="N13" s="15">
        <f t="shared" si="2"/>
        <v>0</v>
      </c>
      <c r="O13" s="15">
        <f t="shared" si="2"/>
        <v>0</v>
      </c>
      <c r="P13" s="33"/>
    </row>
    <row r="14" spans="1:16" ht="42" customHeight="1">
      <c r="A14" s="23">
        <v>1</v>
      </c>
      <c r="B14" s="5" t="s">
        <v>16</v>
      </c>
      <c r="C14" s="45"/>
      <c r="D14" s="26">
        <f>+E14</f>
        <v>2897</v>
      </c>
      <c r="E14" s="9">
        <v>2897</v>
      </c>
      <c r="F14" s="26">
        <f>+G14</f>
        <v>2897</v>
      </c>
      <c r="G14" s="9">
        <v>2897</v>
      </c>
      <c r="H14" s="45"/>
      <c r="I14" s="45"/>
      <c r="J14" s="45"/>
      <c r="K14" s="26">
        <v>1897</v>
      </c>
      <c r="L14" s="26">
        <f>+M14</f>
        <v>1000</v>
      </c>
      <c r="M14" s="26">
        <f>+F14-K14</f>
        <v>1000</v>
      </c>
      <c r="N14" s="45"/>
      <c r="O14" s="45"/>
      <c r="P14" s="45"/>
    </row>
    <row r="15" spans="1:16" s="3" customFormat="1" ht="33" customHeight="1">
      <c r="A15" s="52" t="s">
        <v>50</v>
      </c>
      <c r="B15" s="13" t="s">
        <v>171</v>
      </c>
      <c r="C15" s="33"/>
      <c r="D15" s="15">
        <f>SUM(D16:D18)</f>
        <v>64000</v>
      </c>
      <c r="E15" s="15">
        <f aca="true" t="shared" si="3" ref="E15:O15">SUM(E16:E18)</f>
        <v>64000</v>
      </c>
      <c r="F15" s="15">
        <f t="shared" si="3"/>
        <v>0</v>
      </c>
      <c r="G15" s="15">
        <f t="shared" si="3"/>
        <v>0</v>
      </c>
      <c r="H15" s="15">
        <f t="shared" si="3"/>
        <v>0</v>
      </c>
      <c r="I15" s="15">
        <f t="shared" si="3"/>
        <v>0</v>
      </c>
      <c r="J15" s="15">
        <f t="shared" si="3"/>
        <v>5897</v>
      </c>
      <c r="K15" s="15">
        <f t="shared" si="3"/>
        <v>0</v>
      </c>
      <c r="L15" s="15">
        <f t="shared" si="3"/>
        <v>0</v>
      </c>
      <c r="M15" s="15">
        <f t="shared" si="3"/>
        <v>5897</v>
      </c>
      <c r="N15" s="15">
        <f t="shared" si="3"/>
        <v>0</v>
      </c>
      <c r="O15" s="15">
        <f t="shared" si="3"/>
        <v>0</v>
      </c>
      <c r="P15" s="13"/>
    </row>
    <row r="16" spans="1:16" ht="36.75" customHeight="1">
      <c r="A16" s="23">
        <v>1</v>
      </c>
      <c r="B16" s="10" t="s">
        <v>144</v>
      </c>
      <c r="C16" s="45"/>
      <c r="D16" s="62">
        <f>+E16</f>
        <v>1500</v>
      </c>
      <c r="E16" s="62">
        <v>1500</v>
      </c>
      <c r="F16" s="45"/>
      <c r="G16" s="45"/>
      <c r="H16" s="45"/>
      <c r="I16" s="45"/>
      <c r="J16" s="62">
        <v>1500</v>
      </c>
      <c r="K16" s="68"/>
      <c r="L16" s="68"/>
      <c r="M16" s="62">
        <f>+J16</f>
        <v>1500</v>
      </c>
      <c r="N16" s="45"/>
      <c r="O16" s="45"/>
      <c r="P16" s="45"/>
    </row>
    <row r="17" spans="1:16" ht="43.5" customHeight="1">
      <c r="A17" s="23">
        <v>2</v>
      </c>
      <c r="B17" s="10" t="s">
        <v>145</v>
      </c>
      <c r="C17" s="45"/>
      <c r="D17" s="62">
        <f>+E17</f>
        <v>2500</v>
      </c>
      <c r="E17" s="62">
        <v>2500</v>
      </c>
      <c r="F17" s="45"/>
      <c r="G17" s="45"/>
      <c r="H17" s="45"/>
      <c r="I17" s="45"/>
      <c r="J17" s="62">
        <v>2500</v>
      </c>
      <c r="K17" s="68"/>
      <c r="L17" s="68"/>
      <c r="M17" s="62">
        <f>+J17</f>
        <v>2500</v>
      </c>
      <c r="N17" s="45"/>
      <c r="O17" s="45"/>
      <c r="P17" s="45"/>
    </row>
    <row r="18" spans="1:16" ht="45" customHeight="1">
      <c r="A18" s="23">
        <v>3</v>
      </c>
      <c r="B18" s="10" t="s">
        <v>146</v>
      </c>
      <c r="C18" s="45"/>
      <c r="D18" s="62">
        <f>+E18</f>
        <v>60000</v>
      </c>
      <c r="E18" s="62">
        <v>60000</v>
      </c>
      <c r="F18" s="45"/>
      <c r="G18" s="45"/>
      <c r="H18" s="45"/>
      <c r="I18" s="45"/>
      <c r="J18" s="62">
        <f>+K14</f>
        <v>1897</v>
      </c>
      <c r="K18" s="68"/>
      <c r="L18" s="68"/>
      <c r="M18" s="62">
        <f>+J18</f>
        <v>1897</v>
      </c>
      <c r="N18" s="45"/>
      <c r="O18" s="45"/>
      <c r="P18" s="63" t="s">
        <v>161</v>
      </c>
    </row>
  </sheetData>
  <sheetProtection/>
  <mergeCells count="25">
    <mergeCell ref="A5:A8"/>
    <mergeCell ref="B5:B8"/>
    <mergeCell ref="C5:E5"/>
    <mergeCell ref="F5:I5"/>
    <mergeCell ref="J5:J8"/>
    <mergeCell ref="K5:K8"/>
    <mergeCell ref="E7:E8"/>
    <mergeCell ref="H7:I7"/>
    <mergeCell ref="F6:F8"/>
    <mergeCell ref="L6:L8"/>
    <mergeCell ref="M6:O6"/>
    <mergeCell ref="D7:D8"/>
    <mergeCell ref="M7:M8"/>
    <mergeCell ref="N7:O7"/>
    <mergeCell ref="P11:P12"/>
    <mergeCell ref="A2:P2"/>
    <mergeCell ref="N4:P4"/>
    <mergeCell ref="A3:P3"/>
    <mergeCell ref="A1:P1"/>
    <mergeCell ref="L5:O5"/>
    <mergeCell ref="P5:P8"/>
    <mergeCell ref="C6:C8"/>
    <mergeCell ref="D6:E6"/>
    <mergeCell ref="G6:G8"/>
    <mergeCell ref="H6:I6"/>
  </mergeCells>
  <printOptions/>
  <pageMargins left="0.45" right="0.31496062992125984" top="0.5511811023622047" bottom="0.35433070866141736" header="0.31496062992125984" footer="0.31496062992125984"/>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2023-08-30T03:51:36Z</cp:lastPrinted>
  <dcterms:created xsi:type="dcterms:W3CDTF">2011-09-23T07:23:18Z</dcterms:created>
  <dcterms:modified xsi:type="dcterms:W3CDTF">2023-08-30T03:51:54Z</dcterms:modified>
  <cp:category/>
  <cp:version/>
  <cp:contentType/>
  <cp:contentStatus/>
</cp:coreProperties>
</file>